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20" windowWidth="19095" windowHeight="7305"/>
  </bookViews>
  <sheets>
    <sheet name="ข้อแนะนำ" sheetId="4" r:id="rId1"/>
    <sheet name="ตารางบันทึกผลงานรายบุคคล" sheetId="3" r:id="rId2"/>
    <sheet name="ค่าถ่วงน้ำหนัก (แยก)" sheetId="2" r:id="rId3"/>
    <sheet name="ผลคูณค่าถ่วงน้ำหนัก" sheetId="1" r:id="rId4"/>
  </sheets>
  <definedNames>
    <definedName name="ระดับ">'ค่าถ่วงน้ำหนัก (แยก)'!$B$8:$B$11</definedName>
    <definedName name="ระดับ2">'ค่าถ่วงน้ำหนัก (แยก)'!$B$8:$B$16</definedName>
    <definedName name="รางวัล">'ค่าถ่วงน้ำหนัก (แยก)'!$B$18:$B$22</definedName>
    <definedName name="หมวด">'ค่าถ่วงน้ำหนัก (แยก)'!$B$1:$B$6</definedName>
  </definedNames>
  <calcPr calcId="125725"/>
</workbook>
</file>

<file path=xl/calcChain.xml><?xml version="1.0" encoding="utf-8"?>
<calcChain xmlns="http://schemas.openxmlformats.org/spreadsheetml/2006/main">
  <c r="O8" i="3"/>
  <c r="P8"/>
  <c r="Q8"/>
  <c r="O9"/>
  <c r="P9"/>
  <c r="Q9"/>
  <c r="O10"/>
  <c r="P10"/>
  <c r="Q10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8"/>
  <c r="D31" i="1"/>
  <c r="D30"/>
  <c r="E31"/>
  <c r="E30"/>
  <c r="E26"/>
  <c r="E25"/>
  <c r="E24"/>
  <c r="D26"/>
  <c r="D25"/>
  <c r="D24"/>
  <c r="D17"/>
  <c r="D19" s="1"/>
  <c r="D13"/>
  <c r="D14" s="1"/>
  <c r="D9"/>
  <c r="D5"/>
  <c r="E20"/>
  <c r="E19"/>
  <c r="E18"/>
  <c r="E17"/>
  <c r="E16"/>
  <c r="E15"/>
  <c r="E14"/>
  <c r="E13"/>
  <c r="E12"/>
  <c r="E11"/>
  <c r="E10"/>
  <c r="E9"/>
  <c r="E8"/>
  <c r="E7"/>
  <c r="E6"/>
  <c r="E5"/>
  <c r="I2"/>
  <c r="I9" s="1"/>
  <c r="H2"/>
  <c r="G2"/>
  <c r="F2"/>
  <c r="O11" i="3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A21"/>
  <c r="C21"/>
  <c r="D21"/>
  <c r="E21"/>
  <c r="F21"/>
  <c r="G21"/>
  <c r="H21"/>
  <c r="Q21"/>
  <c r="A22"/>
  <c r="C22"/>
  <c r="D22"/>
  <c r="E22"/>
  <c r="F22"/>
  <c r="G22"/>
  <c r="H22"/>
  <c r="Q22"/>
  <c r="A23"/>
  <c r="C23"/>
  <c r="D23"/>
  <c r="E23"/>
  <c r="F23"/>
  <c r="G23"/>
  <c r="H23"/>
  <c r="Q23"/>
  <c r="A24"/>
  <c r="C24"/>
  <c r="D24"/>
  <c r="E24"/>
  <c r="F24"/>
  <c r="G24"/>
  <c r="H24"/>
  <c r="Q24"/>
  <c r="A25"/>
  <c r="C25"/>
  <c r="D25"/>
  <c r="E25"/>
  <c r="F25"/>
  <c r="G25"/>
  <c r="H25"/>
  <c r="Q25"/>
  <c r="A26"/>
  <c r="C26"/>
  <c r="D26"/>
  <c r="E26"/>
  <c r="F26"/>
  <c r="G26"/>
  <c r="H26"/>
  <c r="Q26"/>
  <c r="A27"/>
  <c r="C27"/>
  <c r="D27"/>
  <c r="E27"/>
  <c r="F27"/>
  <c r="G27"/>
  <c r="H27"/>
  <c r="Q27"/>
  <c r="A9"/>
  <c r="C9"/>
  <c r="D9"/>
  <c r="E9"/>
  <c r="F9"/>
  <c r="G9"/>
  <c r="H9"/>
  <c r="A10"/>
  <c r="C10"/>
  <c r="D10"/>
  <c r="E10"/>
  <c r="F10"/>
  <c r="G10"/>
  <c r="H10"/>
  <c r="A11"/>
  <c r="C11"/>
  <c r="D11"/>
  <c r="E11"/>
  <c r="F11"/>
  <c r="G11"/>
  <c r="H11"/>
  <c r="Q11"/>
  <c r="A12"/>
  <c r="C12"/>
  <c r="D12"/>
  <c r="E12"/>
  <c r="F12"/>
  <c r="G12"/>
  <c r="H12"/>
  <c r="Q12"/>
  <c r="A13"/>
  <c r="C13"/>
  <c r="D13"/>
  <c r="E13"/>
  <c r="F13"/>
  <c r="G13"/>
  <c r="H13"/>
  <c r="Q13"/>
  <c r="A14"/>
  <c r="C14"/>
  <c r="D14"/>
  <c r="E14"/>
  <c r="F14"/>
  <c r="G14"/>
  <c r="H14"/>
  <c r="Q14"/>
  <c r="A15"/>
  <c r="C15"/>
  <c r="D15"/>
  <c r="E15"/>
  <c r="F15"/>
  <c r="G15"/>
  <c r="H15"/>
  <c r="Q15"/>
  <c r="A16"/>
  <c r="C16"/>
  <c r="D16"/>
  <c r="E16"/>
  <c r="F16"/>
  <c r="G16"/>
  <c r="H16"/>
  <c r="Q16"/>
  <c r="A17"/>
  <c r="C17"/>
  <c r="D17"/>
  <c r="E17"/>
  <c r="F17"/>
  <c r="G17"/>
  <c r="H17"/>
  <c r="Q17"/>
  <c r="A18"/>
  <c r="C18"/>
  <c r="D18"/>
  <c r="E18"/>
  <c r="F18"/>
  <c r="G18"/>
  <c r="H18"/>
  <c r="Q18"/>
  <c r="A19"/>
  <c r="C19"/>
  <c r="D19"/>
  <c r="E19"/>
  <c r="F19"/>
  <c r="G19"/>
  <c r="H19"/>
  <c r="Q19"/>
  <c r="A20"/>
  <c r="C20"/>
  <c r="D20"/>
  <c r="E20"/>
  <c r="F20"/>
  <c r="G20"/>
  <c r="H20"/>
  <c r="Q20"/>
  <c r="A8"/>
  <c r="H8"/>
  <c r="C8"/>
  <c r="D8"/>
  <c r="E8"/>
  <c r="F8"/>
  <c r="G8"/>
  <c r="D16" i="1"/>
  <c r="D12"/>
  <c r="H12" s="1"/>
  <c r="D11"/>
  <c r="G11" s="1"/>
  <c r="D10"/>
  <c r="G10" s="1"/>
  <c r="D8"/>
  <c r="D7"/>
  <c r="I7" s="1"/>
  <c r="D6"/>
  <c r="F6" s="1"/>
  <c r="F25"/>
  <c r="F26"/>
  <c r="G5"/>
  <c r="G9"/>
  <c r="H13"/>
  <c r="G17"/>
  <c r="F9"/>
  <c r="F13"/>
  <c r="R9" i="3" l="1"/>
  <c r="R12"/>
  <c r="D18" i="1"/>
  <c r="H18" s="1"/>
  <c r="R8" i="3"/>
  <c r="R10"/>
  <c r="G7" i="1"/>
  <c r="F31"/>
  <c r="I17"/>
  <c r="G12"/>
  <c r="F24"/>
  <c r="H9"/>
  <c r="F7"/>
  <c r="F30"/>
  <c r="R21" i="3"/>
  <c r="R11"/>
  <c r="I19" i="1"/>
  <c r="G19"/>
  <c r="I14"/>
  <c r="G14"/>
  <c r="F17"/>
  <c r="H17"/>
  <c r="I13"/>
  <c r="H7"/>
  <c r="I11"/>
  <c r="G16"/>
  <c r="F18"/>
  <c r="D15"/>
  <c r="I15" s="1"/>
  <c r="D20"/>
  <c r="I20" s="1"/>
  <c r="G18"/>
  <c r="H14"/>
  <c r="G13"/>
  <c r="I8"/>
  <c r="H5"/>
  <c r="F19"/>
  <c r="F11"/>
  <c r="H16"/>
  <c r="G8"/>
  <c r="F5"/>
  <c r="I5"/>
  <c r="F8"/>
  <c r="H8"/>
  <c r="I6"/>
  <c r="R26" i="3"/>
  <c r="R22"/>
  <c r="R25"/>
  <c r="R24"/>
  <c r="R27"/>
  <c r="R23"/>
  <c r="R17"/>
  <c r="R13"/>
  <c r="R20"/>
  <c r="R16"/>
  <c r="R19"/>
  <c r="R15"/>
  <c r="R18"/>
  <c r="R14"/>
  <c r="H20" i="1"/>
  <c r="F14"/>
  <c r="H19"/>
  <c r="H10"/>
  <c r="F10"/>
  <c r="G15"/>
  <c r="I16"/>
  <c r="F15"/>
  <c r="F16"/>
  <c r="I12"/>
  <c r="F12"/>
  <c r="H11"/>
  <c r="I10"/>
  <c r="G6"/>
  <c r="H6"/>
  <c r="R6" i="3" l="1"/>
  <c r="G20" i="1"/>
  <c r="I18"/>
  <c r="F20"/>
  <c r="H15"/>
</calcChain>
</file>

<file path=xl/sharedStrings.xml><?xml version="1.0" encoding="utf-8"?>
<sst xmlns="http://schemas.openxmlformats.org/spreadsheetml/2006/main" count="87" uniqueCount="52">
  <si>
    <t>นานาชาติ</t>
  </si>
  <si>
    <t>ชาติ</t>
  </si>
  <si>
    <t>ภูมิภาค</t>
  </si>
  <si>
    <t>จังหวัด</t>
  </si>
  <si>
    <t>ชนะเลิศ</t>
  </si>
  <si>
    <t>อันดับ 2</t>
  </si>
  <si>
    <t>อันดับ 3</t>
  </si>
  <si>
    <t>ชมเชย</t>
  </si>
  <si>
    <t>แข่งขันทักษะ</t>
  </si>
  <si>
    <t>แข่งขันวิทย์/คณิต</t>
  </si>
  <si>
    <t>แข่งขันภาษาอังกฤษ</t>
  </si>
  <si>
    <t>แข่งขันภาษาญี่ปุ่น/จีน</t>
  </si>
  <si>
    <t>ค่าย สอวน.(โอลิมปิก)</t>
  </si>
  <si>
    <t>ค่าย JSTP (สวทช.)</t>
  </si>
  <si>
    <t>ค่าย 1</t>
  </si>
  <si>
    <t>ค่าย 3</t>
  </si>
  <si>
    <t>ค่าย 2</t>
  </si>
  <si>
    <t>ระยะยาว</t>
  </si>
  <si>
    <t>ระยะสั้น</t>
  </si>
  <si>
    <t>ระดับ</t>
  </si>
  <si>
    <t>รางวัล</t>
  </si>
  <si>
    <t>ค่าถ่วงระดับ</t>
  </si>
  <si>
    <t>ค่าถ่วงรางวัล</t>
  </si>
  <si>
    <t>-</t>
  </si>
  <si>
    <t>ชื่อการแข่งขัน/ค่าย</t>
  </si>
  <si>
    <t>ลำดับที่</t>
  </si>
  <si>
    <t>ค่าถ่วงหมวด --&gt;</t>
  </si>
  <si>
    <t>หมวดการแข่งขัน--&gt;</t>
  </si>
  <si>
    <t>คะแนนรวม</t>
  </si>
  <si>
    <t>คะแนน</t>
  </si>
  <si>
    <t>ผลคูณค่าถ่วงน้ำหนัก</t>
  </si>
  <si>
    <t>ปี พ.ศ.</t>
  </si>
  <si>
    <t>ชื่อโรงเรียน</t>
  </si>
  <si>
    <t>เกรดเฉลี่ย</t>
  </si>
  <si>
    <t>รหัสผู้สมัคร</t>
  </si>
  <si>
    <t>ชื่อ-สกุล</t>
  </si>
  <si>
    <t>ประเภท</t>
  </si>
  <si>
    <t>แข่งขันกลุ่มวิทย์/คณิต</t>
  </si>
  <si>
    <t>แข่งขันโครงงาน/สิ่งประดิษฐ์/เขียนโปรแกรม</t>
  </si>
  <si>
    <t>ตารางบันทึกรายละเอียดผลงานของผู้สมัคร</t>
  </si>
  <si>
    <t>ข้อแนะนำการบันทึกข้อมูล</t>
  </si>
  <si>
    <t>ให้นักเรียนบันทึกข้อมูลใน sheet  ตารางบันทึกผลงานรายบุคคล</t>
  </si>
  <si>
    <t>ให้นักเรียนบันทึกข้อมูลโดยวิธีพิมพ์  ในคอลัมภ์ J  และ K</t>
  </si>
  <si>
    <t>ให้นักเรียนบันทึกข้อมูลโดยวิธีเลือก  ในคอลัมภ์ L   M  และ N</t>
  </si>
  <si>
    <t>เมื่อบันทึกข้อมูลเรียบร้อยแล้ว  ให้นักเรียนจัดพิมพ์เอกสาร  และลงนามรับรองท้ายตาราง</t>
  </si>
  <si>
    <t xml:space="preserve">แนบส่งพร้อมชุดใบสมัคร </t>
  </si>
  <si>
    <t>(..........................................................)</t>
  </si>
  <si>
    <t>ผู้สมัคร</t>
  </si>
  <si>
    <t xml:space="preserve"> </t>
  </si>
  <si>
    <t>ข้อห้าม</t>
  </si>
  <si>
    <r>
      <t xml:space="preserve">ไม่อนุญาตให้ผู้สมัคร  </t>
    </r>
    <r>
      <rPr>
        <b/>
        <u/>
        <sz val="14"/>
        <color rgb="FFFF0000"/>
        <rFont val="Tahoma"/>
        <family val="2"/>
        <scheme val="minor"/>
      </rPr>
      <t>ลบ</t>
    </r>
    <r>
      <rPr>
        <sz val="14"/>
        <color theme="1"/>
        <rFont val="Tahoma"/>
        <family val="2"/>
        <scheme val="minor"/>
      </rPr>
      <t xml:space="preserve"> หรือ </t>
    </r>
    <r>
      <rPr>
        <b/>
        <u/>
        <sz val="14"/>
        <color rgb="FFFF0000"/>
        <rFont val="Tahoma"/>
        <family val="2"/>
        <scheme val="minor"/>
      </rPr>
      <t>เปลี่ยนแปลง</t>
    </r>
    <r>
      <rPr>
        <b/>
        <sz val="14"/>
        <color rgb="FFFF0000"/>
        <rFont val="Tahoma"/>
        <family val="2"/>
        <scheme val="minor"/>
      </rPr>
      <t xml:space="preserve">  </t>
    </r>
    <r>
      <rPr>
        <sz val="14"/>
        <color theme="1"/>
        <rFont val="Tahoma"/>
        <family val="2"/>
        <scheme val="minor"/>
      </rPr>
      <t xml:space="preserve">ข้อมูลใดๆใน sheet  ค่าถ่วงน้ำหนัก   </t>
    </r>
  </si>
  <si>
    <t xml:space="preserve">sheet ผลคูณค่าถ่วงน้ำหนัก เนื่องจาก อาจทำให้การคำนวณค่าคะแนนผิดพลาด </t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</si>
</sst>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FF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b/>
      <sz val="14"/>
      <color rgb="FFFF0000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u/>
      <sz val="14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9" xfId="0" applyFont="1" applyBorder="1"/>
    <xf numFmtId="0" fontId="1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9" xfId="0" applyFont="1" applyBorder="1"/>
    <xf numFmtId="0" fontId="1" fillId="0" borderId="5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1" xfId="0" applyFont="1" applyBorder="1" applyAlignment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6" xfId="0" applyFont="1" applyBorder="1"/>
    <xf numFmtId="0" fontId="1" fillId="0" borderId="2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0" xfId="0" applyFont="1"/>
    <xf numFmtId="0" fontId="1" fillId="3" borderId="25" xfId="0" applyFont="1" applyFill="1" applyBorder="1"/>
    <xf numFmtId="0" fontId="1" fillId="3" borderId="28" xfId="0" applyFont="1" applyFill="1" applyBorder="1"/>
    <xf numFmtId="0" fontId="2" fillId="3" borderId="4" xfId="0" applyFont="1" applyFill="1" applyBorder="1"/>
    <xf numFmtId="0" fontId="0" fillId="0" borderId="1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4" borderId="10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21</xdr:row>
      <xdr:rowOff>66675</xdr:rowOff>
    </xdr:from>
    <xdr:to>
      <xdr:col>8</xdr:col>
      <xdr:colOff>657225</xdr:colOff>
      <xdr:row>43</xdr:row>
      <xdr:rowOff>37468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924300"/>
          <a:ext cx="5372100" cy="395224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47</xdr:row>
      <xdr:rowOff>38100</xdr:rowOff>
    </xdr:from>
    <xdr:to>
      <xdr:col>9</xdr:col>
      <xdr:colOff>333375</xdr:colOff>
      <xdr:row>73</xdr:row>
      <xdr:rowOff>8043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8601075"/>
          <a:ext cx="5953125" cy="467529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85724</xdr:colOff>
      <xdr:row>3</xdr:row>
      <xdr:rowOff>133350</xdr:rowOff>
    </xdr:from>
    <xdr:to>
      <xdr:col>9</xdr:col>
      <xdr:colOff>189963</xdr:colOff>
      <xdr:row>17</xdr:row>
      <xdr:rowOff>85725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4" y="838200"/>
          <a:ext cx="5590639" cy="2486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9</xdr:col>
      <xdr:colOff>241300</xdr:colOff>
      <xdr:row>113</xdr:row>
      <xdr:rowOff>41275</xdr:rowOff>
    </xdr:to>
    <xdr:pic>
      <xdr:nvPicPr>
        <xdr:cNvPr id="7" name="รูปภาพ 6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1950" y="14211300"/>
          <a:ext cx="5727700" cy="637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9"/>
  <sheetViews>
    <sheetView tabSelected="1" workbookViewId="0">
      <selection activeCell="A119" sqref="A119"/>
    </sheetView>
  </sheetViews>
  <sheetFormatPr defaultRowHeight="14.25"/>
  <cols>
    <col min="1" max="1" width="4.75" customWidth="1"/>
  </cols>
  <sheetData>
    <row r="1" spans="1:2" ht="26.25" customHeight="1">
      <c r="B1" s="62" t="s">
        <v>40</v>
      </c>
    </row>
    <row r="3" spans="1:2" ht="15">
      <c r="A3" s="64">
        <v>1</v>
      </c>
      <c r="B3" s="63" t="s">
        <v>41</v>
      </c>
    </row>
    <row r="20" spans="1:2" ht="15">
      <c r="A20" s="64">
        <v>2</v>
      </c>
      <c r="B20" s="63" t="s">
        <v>42</v>
      </c>
    </row>
    <row r="46" spans="1:2" ht="15">
      <c r="A46" s="64">
        <v>3</v>
      </c>
      <c r="B46" s="63" t="s">
        <v>43</v>
      </c>
    </row>
    <row r="76" spans="1:2" ht="15">
      <c r="A76" s="64">
        <v>4</v>
      </c>
      <c r="B76" s="63" t="s">
        <v>44</v>
      </c>
    </row>
    <row r="77" spans="1:2" ht="15">
      <c r="A77" s="63"/>
      <c r="B77" s="63" t="s">
        <v>45</v>
      </c>
    </row>
    <row r="116" spans="1:11" ht="26.25" customHeight="1">
      <c r="B116" s="62" t="s">
        <v>49</v>
      </c>
    </row>
    <row r="118" spans="1:11" ht="18">
      <c r="A118" s="70"/>
      <c r="B118" s="70" t="s">
        <v>50</v>
      </c>
      <c r="C118" s="70"/>
      <c r="D118" s="70"/>
      <c r="E118" s="70"/>
      <c r="F118" s="70"/>
      <c r="G118" s="70"/>
      <c r="H118" s="70"/>
      <c r="I118" s="70"/>
      <c r="J118" s="70"/>
      <c r="K118" s="70"/>
    </row>
    <row r="119" spans="1:11" ht="18">
      <c r="A119" s="70" t="s">
        <v>51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5"/>
  <sheetViews>
    <sheetView topLeftCell="I1" zoomScaleNormal="100" workbookViewId="0">
      <selection activeCell="V16" sqref="V16"/>
    </sheetView>
  </sheetViews>
  <sheetFormatPr defaultColWidth="8.75" defaultRowHeight="18.75" outlineLevelCol="1"/>
  <cols>
    <col min="1" max="4" width="6.625" style="1" hidden="1" customWidth="1" outlineLevel="1"/>
    <col min="5" max="7" width="8.75" style="1" hidden="1" customWidth="1" outlineLevel="1"/>
    <col min="8" max="8" width="5.25" style="1" hidden="1" customWidth="1" outlineLevel="1"/>
    <col min="9" max="9" width="7.625" style="1" customWidth="1" collapsed="1"/>
    <col min="10" max="10" width="22.5" style="1" customWidth="1"/>
    <col min="11" max="11" width="7.5" style="1" customWidth="1"/>
    <col min="12" max="12" width="22.5" style="1" customWidth="1"/>
    <col min="13" max="13" width="8.5" style="1" customWidth="1"/>
    <col min="14" max="14" width="8.625" style="1" customWidth="1"/>
    <col min="15" max="17" width="8.75" style="1" hidden="1" customWidth="1" outlineLevel="1"/>
    <col min="18" max="18" width="7.125" style="1" customWidth="1" collapsed="1"/>
    <col min="19" max="19" width="6" style="1" customWidth="1"/>
    <col min="20" max="16384" width="8.75" style="1"/>
  </cols>
  <sheetData>
    <row r="1" spans="1:19" ht="21">
      <c r="I1" s="54" t="s">
        <v>39</v>
      </c>
      <c r="J1" s="54"/>
      <c r="K1" s="54"/>
      <c r="L1" s="54"/>
      <c r="M1" s="54"/>
      <c r="N1" s="54"/>
      <c r="O1" s="54"/>
      <c r="P1" s="54"/>
      <c r="Q1" s="54"/>
      <c r="R1" s="54"/>
    </row>
    <row r="2" spans="1:19" ht="9.75" customHeight="1" thickBot="1"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9" ht="21.75" thickBot="1">
      <c r="I3" s="24" t="s">
        <v>35</v>
      </c>
      <c r="J3" s="60"/>
      <c r="K3" s="60"/>
      <c r="L3" s="61"/>
      <c r="M3" s="34" t="s">
        <v>34</v>
      </c>
      <c r="N3" s="60"/>
      <c r="O3" s="60"/>
      <c r="P3" s="60"/>
      <c r="Q3" s="60"/>
      <c r="R3" s="61"/>
    </row>
    <row r="4" spans="1:19" ht="21.75" thickBot="1">
      <c r="I4" s="24" t="s">
        <v>32</v>
      </c>
      <c r="J4" s="60"/>
      <c r="K4" s="60"/>
      <c r="L4" s="61"/>
      <c r="M4" s="24" t="s">
        <v>33</v>
      </c>
      <c r="N4" s="60"/>
      <c r="O4" s="60"/>
      <c r="P4" s="60"/>
      <c r="Q4" s="60"/>
      <c r="R4" s="61"/>
    </row>
    <row r="5" spans="1:19" ht="19.5" thickBot="1"/>
    <row r="6" spans="1:19" ht="19.5" thickBot="1">
      <c r="N6" s="29" t="s">
        <v>28</v>
      </c>
      <c r="O6" s="4"/>
      <c r="P6" s="4"/>
      <c r="Q6" s="4"/>
      <c r="R6" s="46">
        <f>SUM(R8:R27)</f>
        <v>0</v>
      </c>
    </row>
    <row r="7" spans="1:19" ht="19.5" thickBot="1">
      <c r="I7" s="55" t="s">
        <v>25</v>
      </c>
      <c r="J7" s="56" t="s">
        <v>24</v>
      </c>
      <c r="K7" s="56" t="s">
        <v>31</v>
      </c>
      <c r="L7" s="57" t="s">
        <v>36</v>
      </c>
      <c r="M7" s="58" t="s">
        <v>19</v>
      </c>
      <c r="N7" s="58" t="s">
        <v>20</v>
      </c>
      <c r="O7" s="58"/>
      <c r="P7" s="58"/>
      <c r="Q7" s="58"/>
      <c r="R7" s="59" t="s">
        <v>29</v>
      </c>
    </row>
    <row r="8" spans="1:19">
      <c r="A8" s="1" t="str">
        <f>IF($L8='ค่าถ่วงน้ำหนัก (แยก)'!$B$1,'ค่าถ่วงน้ำหนัก (แยก)'!$B$12,IF(ตารางบันทึกผลงานรายบุคคล!$L8='ค่าถ่วงน้ำหนัก (แยก)'!$B$2,'ค่าถ่วงน้ำหนัก (แยก)'!$B$15,'ค่าถ่วงน้ำหนัก (แยก)'!$B$8))</f>
        <v>นานาชาติ</v>
      </c>
      <c r="B8" s="1" t="str">
        <f>IF($L8='ค่าถ่วงน้ำหนัก (แยก)'!$B$1,'ค่าถ่วงน้ำหนัก (แยก)'!$B$13,IF(ตารางบันทึกผลงานรายบุคคล!$L8='ค่าถ่วงน้ำหนัก (แยก)'!$B$2,'ค่าถ่วงน้ำหนัก (แยก)'!B$16,'ค่าถ่วงน้ำหนัก (แยก)'!$B$9))</f>
        <v>ชาติ</v>
      </c>
      <c r="C8" s="1" t="str">
        <f>IF($L8='ค่าถ่วงน้ำหนัก (แยก)'!$B$1,'ค่าถ่วงน้ำหนัก (แยก)'!$B$14,IF(ตารางบันทึกผลงานรายบุคคล!$L8='ค่าถ่วงน้ำหนัก (แยก)'!$B$2,"-",'ค่าถ่วงน้ำหนัก (แยก)'!$B$10))</f>
        <v>ภูมิภาค</v>
      </c>
      <c r="D8" s="1" t="str">
        <f>IF($L8='ค่าถ่วงน้ำหนัก (แยก)'!$B$1,"-",IF(ตารางบันทึกผลงานรายบุคคล!$L8='ค่าถ่วงน้ำหนัก (แยก)'!$B$2,"-",'ค่าถ่วงน้ำหนัก (แยก)'!$B$11))</f>
        <v>จังหวัด</v>
      </c>
      <c r="E8" s="1" t="str">
        <f>IF($L8='ค่าถ่วงน้ำหนัก (แยก)'!$B$1,"-",IF(ตารางบันทึกผลงานรายบุคคล!$L8='ค่าถ่วงน้ำหนัก (แยก)'!$B$2,"-",'ค่าถ่วงน้ำหนัก (แยก)'!$B$18))</f>
        <v>ชนะเลิศ</v>
      </c>
      <c r="F8" s="1" t="str">
        <f>IF($L8='ค่าถ่วงน้ำหนัก (แยก)'!$B$1,"-",IF(ตารางบันทึกผลงานรายบุคคล!$L8='ค่าถ่วงน้ำหนัก (แยก)'!$B$2,"-",'ค่าถ่วงน้ำหนัก (แยก)'!$B$19))</f>
        <v>อันดับ 2</v>
      </c>
      <c r="G8" s="1" t="str">
        <f>IF($L8='ค่าถ่วงน้ำหนัก (แยก)'!$B$1,"-",IF(ตารางบันทึกผลงานรายบุคคล!$L8='ค่าถ่วงน้ำหนัก (แยก)'!$B$2,"-",'ค่าถ่วงน้ำหนัก (แยก)'!$B$20))</f>
        <v>อันดับ 3</v>
      </c>
      <c r="H8" s="1" t="str">
        <f>IF($L8='ค่าถ่วงน้ำหนัก (แยก)'!$B$1,"-",IF(ตารางบันทึกผลงานรายบุคคล!$L8='ค่าถ่วงน้ำหนัก (แยก)'!$B$2,"-",'ค่าถ่วงน้ำหนัก (แยก)'!$B$21))</f>
        <v>ชมเชย</v>
      </c>
      <c r="I8" s="52">
        <v>1</v>
      </c>
      <c r="J8" s="40"/>
      <c r="K8" s="40"/>
      <c r="L8" s="41"/>
      <c r="M8" s="42"/>
      <c r="N8" s="42"/>
      <c r="O8" s="37">
        <f>VLOOKUP(L8,'ค่าถ่วงน้ำหนัก (แยก)'!$B$1:$C$7,2,FALSE)</f>
        <v>0</v>
      </c>
      <c r="P8" s="37">
        <f>VLOOKUP(M8,'ค่าถ่วงน้ำหนัก (แยก)'!$B$8:$C$17,2,FALSE)</f>
        <v>0</v>
      </c>
      <c r="Q8" s="37">
        <f>VLOOKUP(ตารางบันทึกผลงานรายบุคคล!N8,'ค่าถ่วงน้ำหนัก (แยก)'!$B$18:$C$23,2,FALSE)</f>
        <v>10</v>
      </c>
      <c r="R8" s="44">
        <f t="shared" ref="R8:R10" si="0">IF(O8*P8*Q8&gt;0,O8*P8*Q8,0)</f>
        <v>0</v>
      </c>
      <c r="S8" s="43"/>
    </row>
    <row r="9" spans="1:19">
      <c r="A9" s="1" t="str">
        <f>IF($L9='ค่าถ่วงน้ำหนัก (แยก)'!$B$1,'ค่าถ่วงน้ำหนัก (แยก)'!$B$12,IF(ตารางบันทึกผลงานรายบุคคล!$L9='ค่าถ่วงน้ำหนัก (แยก)'!$B$2,'ค่าถ่วงน้ำหนัก (แยก)'!$B$15,'ค่าถ่วงน้ำหนัก (แยก)'!$B$8))</f>
        <v>นานาชาติ</v>
      </c>
      <c r="B9" s="1" t="str">
        <f>IF($L9='ค่าถ่วงน้ำหนัก (แยก)'!$B$1,'ค่าถ่วงน้ำหนัก (แยก)'!$B$13,IF(ตารางบันทึกผลงานรายบุคคล!$L9='ค่าถ่วงน้ำหนัก (แยก)'!$B$2,'ค่าถ่วงน้ำหนัก (แยก)'!B$16,'ค่าถ่วงน้ำหนัก (แยก)'!$B$9))</f>
        <v>ชาติ</v>
      </c>
      <c r="C9" s="1" t="str">
        <f>IF($L9='ค่าถ่วงน้ำหนัก (แยก)'!$B$1,'ค่าถ่วงน้ำหนัก (แยก)'!$B$14,IF(ตารางบันทึกผลงานรายบุคคล!$L9='ค่าถ่วงน้ำหนัก (แยก)'!$B$2,"-",'ค่าถ่วงน้ำหนัก (แยก)'!$B$10))</f>
        <v>ภูมิภาค</v>
      </c>
      <c r="D9" s="1" t="str">
        <f>IF($L9='ค่าถ่วงน้ำหนัก (แยก)'!$B$1,"-",IF(ตารางบันทึกผลงานรายบุคคล!$L9='ค่าถ่วงน้ำหนัก (แยก)'!$B$2,"-",'ค่าถ่วงน้ำหนัก (แยก)'!$B$11))</f>
        <v>จังหวัด</v>
      </c>
      <c r="E9" s="1" t="str">
        <f>IF($L9='ค่าถ่วงน้ำหนัก (แยก)'!$B$1,"-",IF(ตารางบันทึกผลงานรายบุคคล!$L9='ค่าถ่วงน้ำหนัก (แยก)'!$B$2,"-",'ค่าถ่วงน้ำหนัก (แยก)'!$B$18))</f>
        <v>ชนะเลิศ</v>
      </c>
      <c r="F9" s="1" t="str">
        <f>IF($L9='ค่าถ่วงน้ำหนัก (แยก)'!$B$1,"-",IF(ตารางบันทึกผลงานรายบุคคล!$L9='ค่าถ่วงน้ำหนัก (แยก)'!$B$2,"-",'ค่าถ่วงน้ำหนัก (แยก)'!$B$19))</f>
        <v>อันดับ 2</v>
      </c>
      <c r="G9" s="1" t="str">
        <f>IF($L9='ค่าถ่วงน้ำหนัก (แยก)'!$B$1,"-",IF(ตารางบันทึกผลงานรายบุคคล!$L9='ค่าถ่วงน้ำหนัก (แยก)'!$B$2,"-",'ค่าถ่วงน้ำหนัก (แยก)'!$B$20))</f>
        <v>อันดับ 3</v>
      </c>
      <c r="H9" s="1" t="str">
        <f>IF($L9='ค่าถ่วงน้ำหนัก (แยก)'!$B$1,"-",IF(ตารางบันทึกผลงานรายบุคคล!$L9='ค่าถ่วงน้ำหนัก (แยก)'!$B$2,"-",'ค่าถ่วงน้ำหนัก (แยก)'!$B$21))</f>
        <v>ชมเชย</v>
      </c>
      <c r="I9" s="53">
        <v>2</v>
      </c>
      <c r="J9" s="35"/>
      <c r="K9" s="35"/>
      <c r="L9" s="36"/>
      <c r="M9" s="37"/>
      <c r="N9" s="37"/>
      <c r="O9" s="37">
        <f>VLOOKUP(L9,'ค่าถ่วงน้ำหนัก (แยก)'!$B$1:$C$7,2,FALSE)</f>
        <v>0</v>
      </c>
      <c r="P9" s="37">
        <f>VLOOKUP(M9,'ค่าถ่วงน้ำหนัก (แยก)'!$B$8:$C$17,2,FALSE)</f>
        <v>0</v>
      </c>
      <c r="Q9" s="37">
        <f>VLOOKUP(ตารางบันทึกผลงานรายบุคคล!N9,'ค่าถ่วงน้ำหนัก (แยก)'!$B$18:$C$23,2,FALSE)</f>
        <v>10</v>
      </c>
      <c r="R9" s="44">
        <f t="shared" si="0"/>
        <v>0</v>
      </c>
    </row>
    <row r="10" spans="1:19">
      <c r="A10" s="1" t="str">
        <f>IF($L10='ค่าถ่วงน้ำหนัก (แยก)'!$B$1,'ค่าถ่วงน้ำหนัก (แยก)'!$B$12,IF(ตารางบันทึกผลงานรายบุคคล!$L10='ค่าถ่วงน้ำหนัก (แยก)'!$B$2,'ค่าถ่วงน้ำหนัก (แยก)'!$B$15,'ค่าถ่วงน้ำหนัก (แยก)'!$B$8))</f>
        <v>นานาชาติ</v>
      </c>
      <c r="B10" s="1" t="str">
        <f>IF($L10='ค่าถ่วงน้ำหนัก (แยก)'!$B$1,'ค่าถ่วงน้ำหนัก (แยก)'!$B$13,IF(ตารางบันทึกผลงานรายบุคคล!$L10='ค่าถ่วงน้ำหนัก (แยก)'!$B$2,'ค่าถ่วงน้ำหนัก (แยก)'!B$16,'ค่าถ่วงน้ำหนัก (แยก)'!$B$9))</f>
        <v>ชาติ</v>
      </c>
      <c r="C10" s="1" t="str">
        <f>IF($L10='ค่าถ่วงน้ำหนัก (แยก)'!$B$1,'ค่าถ่วงน้ำหนัก (แยก)'!$B$14,IF(ตารางบันทึกผลงานรายบุคคล!$L10='ค่าถ่วงน้ำหนัก (แยก)'!$B$2,"-",'ค่าถ่วงน้ำหนัก (แยก)'!$B$10))</f>
        <v>ภูมิภาค</v>
      </c>
      <c r="D10" s="1" t="str">
        <f>IF($L10='ค่าถ่วงน้ำหนัก (แยก)'!$B$1,"-",IF(ตารางบันทึกผลงานรายบุคคล!$L10='ค่าถ่วงน้ำหนัก (แยก)'!$B$2,"-",'ค่าถ่วงน้ำหนัก (แยก)'!$B$11))</f>
        <v>จังหวัด</v>
      </c>
      <c r="E10" s="1" t="str">
        <f>IF($L10='ค่าถ่วงน้ำหนัก (แยก)'!$B$1,"-",IF(ตารางบันทึกผลงานรายบุคคล!$L10='ค่าถ่วงน้ำหนัก (แยก)'!$B$2,"-",'ค่าถ่วงน้ำหนัก (แยก)'!$B$18))</f>
        <v>ชนะเลิศ</v>
      </c>
      <c r="F10" s="1" t="str">
        <f>IF($L10='ค่าถ่วงน้ำหนัก (แยก)'!$B$1,"-",IF(ตารางบันทึกผลงานรายบุคคล!$L10='ค่าถ่วงน้ำหนัก (แยก)'!$B$2,"-",'ค่าถ่วงน้ำหนัก (แยก)'!$B$19))</f>
        <v>อันดับ 2</v>
      </c>
      <c r="G10" s="1" t="str">
        <f>IF($L10='ค่าถ่วงน้ำหนัก (แยก)'!$B$1,"-",IF(ตารางบันทึกผลงานรายบุคคล!$L10='ค่าถ่วงน้ำหนัก (แยก)'!$B$2,"-",'ค่าถ่วงน้ำหนัก (แยก)'!$B$20))</f>
        <v>อันดับ 3</v>
      </c>
      <c r="H10" s="1" t="str">
        <f>IF($L10='ค่าถ่วงน้ำหนัก (แยก)'!$B$1,"-",IF(ตารางบันทึกผลงานรายบุคคล!$L10='ค่าถ่วงน้ำหนัก (แยก)'!$B$2,"-",'ค่าถ่วงน้ำหนัก (แยก)'!$B$21))</f>
        <v>ชมเชย</v>
      </c>
      <c r="I10" s="53">
        <v>3</v>
      </c>
      <c r="J10" s="35"/>
      <c r="K10" s="35"/>
      <c r="L10" s="36"/>
      <c r="M10" s="37"/>
      <c r="N10" s="37"/>
      <c r="O10" s="37">
        <f>VLOOKUP(L10,'ค่าถ่วงน้ำหนัก (แยก)'!$B$1:$C$7,2,FALSE)</f>
        <v>0</v>
      </c>
      <c r="P10" s="37">
        <f>VLOOKUP(M10,'ค่าถ่วงน้ำหนัก (แยก)'!$B$8:$C$17,2,FALSE)</f>
        <v>0</v>
      </c>
      <c r="Q10" s="37">
        <f>VLOOKUP(ตารางบันทึกผลงานรายบุคคล!N10,'ค่าถ่วงน้ำหนัก (แยก)'!$B$18:$C$23,2,FALSE)</f>
        <v>10</v>
      </c>
      <c r="R10" s="44">
        <f t="shared" si="0"/>
        <v>0</v>
      </c>
    </row>
    <row r="11" spans="1:19">
      <c r="A11" s="1" t="str">
        <f>IF($L11='ค่าถ่วงน้ำหนัก (แยก)'!$B$1,'ค่าถ่วงน้ำหนัก (แยก)'!$B$12,IF(ตารางบันทึกผลงานรายบุคคล!$L11='ค่าถ่วงน้ำหนัก (แยก)'!$B$2,'ค่าถ่วงน้ำหนัก (แยก)'!$B$15,'ค่าถ่วงน้ำหนัก (แยก)'!$B$8))</f>
        <v>นานาชาติ</v>
      </c>
      <c r="B11" s="1" t="str">
        <f>IF($L11='ค่าถ่วงน้ำหนัก (แยก)'!$B$1,'ค่าถ่วงน้ำหนัก (แยก)'!$B$13,IF(ตารางบันทึกผลงานรายบุคคล!$L11='ค่าถ่วงน้ำหนัก (แยก)'!$B$2,'ค่าถ่วงน้ำหนัก (แยก)'!B$16,'ค่าถ่วงน้ำหนัก (แยก)'!$B$9))</f>
        <v>ชาติ</v>
      </c>
      <c r="C11" s="1" t="str">
        <f>IF($L11='ค่าถ่วงน้ำหนัก (แยก)'!$B$1,'ค่าถ่วงน้ำหนัก (แยก)'!$B$14,IF(ตารางบันทึกผลงานรายบุคคล!$L11='ค่าถ่วงน้ำหนัก (แยก)'!$B$2,"-",'ค่าถ่วงน้ำหนัก (แยก)'!$B$10))</f>
        <v>ภูมิภาค</v>
      </c>
      <c r="D11" s="1" t="str">
        <f>IF($L11='ค่าถ่วงน้ำหนัก (แยก)'!$B$1,"-",IF(ตารางบันทึกผลงานรายบุคคล!$L11='ค่าถ่วงน้ำหนัก (แยก)'!$B$2,"-",'ค่าถ่วงน้ำหนัก (แยก)'!$B$11))</f>
        <v>จังหวัด</v>
      </c>
      <c r="E11" s="1" t="str">
        <f>IF($L11='ค่าถ่วงน้ำหนัก (แยก)'!$B$1,"-",IF(ตารางบันทึกผลงานรายบุคคล!$L11='ค่าถ่วงน้ำหนัก (แยก)'!$B$2,"-",'ค่าถ่วงน้ำหนัก (แยก)'!$B$18))</f>
        <v>ชนะเลิศ</v>
      </c>
      <c r="F11" s="1" t="str">
        <f>IF($L11='ค่าถ่วงน้ำหนัก (แยก)'!$B$1,"-",IF(ตารางบันทึกผลงานรายบุคคล!$L11='ค่าถ่วงน้ำหนัก (แยก)'!$B$2,"-",'ค่าถ่วงน้ำหนัก (แยก)'!$B$19))</f>
        <v>อันดับ 2</v>
      </c>
      <c r="G11" s="1" t="str">
        <f>IF($L11='ค่าถ่วงน้ำหนัก (แยก)'!$B$1,"-",IF(ตารางบันทึกผลงานรายบุคคล!$L11='ค่าถ่วงน้ำหนัก (แยก)'!$B$2,"-",'ค่าถ่วงน้ำหนัก (แยก)'!$B$20))</f>
        <v>อันดับ 3</v>
      </c>
      <c r="H11" s="1" t="str">
        <f>IF($L11='ค่าถ่วงน้ำหนัก (แยก)'!$B$1,"-",IF(ตารางบันทึกผลงานรายบุคคล!$L11='ค่าถ่วงน้ำหนัก (แยก)'!$B$2,"-",'ค่าถ่วงน้ำหนัก (แยก)'!$B$21))</f>
        <v>ชมเชย</v>
      </c>
      <c r="I11" s="53">
        <v>4</v>
      </c>
      <c r="J11" s="35"/>
      <c r="K11" s="35"/>
      <c r="L11" s="36"/>
      <c r="M11" s="37"/>
      <c r="N11" s="37"/>
      <c r="O11" s="37">
        <f>VLOOKUP(L11,'ค่าถ่วงน้ำหนัก (แยก)'!$B$1:$C$7,2,FALSE)</f>
        <v>0</v>
      </c>
      <c r="P11" s="37">
        <f>VLOOKUP(M11,'ค่าถ่วงน้ำหนัก (แยก)'!$B$8:$C$17,2,FALSE)</f>
        <v>0</v>
      </c>
      <c r="Q11" s="37">
        <f>VLOOKUP(ตารางบันทึกผลงานรายบุคคล!N11,'ค่าถ่วงน้ำหนัก (แยก)'!$B$18:$C$23,2,FALSE)</f>
        <v>10</v>
      </c>
      <c r="R11" s="44">
        <f t="shared" ref="R11:R12" si="1">IF(O11*P11*Q11&gt;0,O11*P11*Q11,0)</f>
        <v>0</v>
      </c>
    </row>
    <row r="12" spans="1:19">
      <c r="A12" s="1" t="str">
        <f>IF($L12='ค่าถ่วงน้ำหนัก (แยก)'!$B$1,'ค่าถ่วงน้ำหนัก (แยก)'!$B$12,IF(ตารางบันทึกผลงานรายบุคคล!$L12='ค่าถ่วงน้ำหนัก (แยก)'!$B$2,'ค่าถ่วงน้ำหนัก (แยก)'!$B$15,'ค่าถ่วงน้ำหนัก (แยก)'!$B$8))</f>
        <v>นานาชาติ</v>
      </c>
      <c r="B12" s="1" t="str">
        <f>IF($L12='ค่าถ่วงน้ำหนัก (แยก)'!$B$1,'ค่าถ่วงน้ำหนัก (แยก)'!$B$13,IF(ตารางบันทึกผลงานรายบุคคล!$L12='ค่าถ่วงน้ำหนัก (แยก)'!$B$2,'ค่าถ่วงน้ำหนัก (แยก)'!B$16,'ค่าถ่วงน้ำหนัก (แยก)'!$B$9))</f>
        <v>ชาติ</v>
      </c>
      <c r="C12" s="1" t="str">
        <f>IF($L12='ค่าถ่วงน้ำหนัก (แยก)'!$B$1,'ค่าถ่วงน้ำหนัก (แยก)'!$B$14,IF(ตารางบันทึกผลงานรายบุคคล!$L12='ค่าถ่วงน้ำหนัก (แยก)'!$B$2,"-",'ค่าถ่วงน้ำหนัก (แยก)'!$B$10))</f>
        <v>ภูมิภาค</v>
      </c>
      <c r="D12" s="1" t="str">
        <f>IF($L12='ค่าถ่วงน้ำหนัก (แยก)'!$B$1,"-",IF(ตารางบันทึกผลงานรายบุคคล!$L12='ค่าถ่วงน้ำหนัก (แยก)'!$B$2,"-",'ค่าถ่วงน้ำหนัก (แยก)'!$B$11))</f>
        <v>จังหวัด</v>
      </c>
      <c r="E12" s="1" t="str">
        <f>IF($L12='ค่าถ่วงน้ำหนัก (แยก)'!$B$1,"-",IF(ตารางบันทึกผลงานรายบุคคล!$L12='ค่าถ่วงน้ำหนัก (แยก)'!$B$2,"-",'ค่าถ่วงน้ำหนัก (แยก)'!$B$18))</f>
        <v>ชนะเลิศ</v>
      </c>
      <c r="F12" s="1" t="str">
        <f>IF($L12='ค่าถ่วงน้ำหนัก (แยก)'!$B$1,"-",IF(ตารางบันทึกผลงานรายบุคคล!$L12='ค่าถ่วงน้ำหนัก (แยก)'!$B$2,"-",'ค่าถ่วงน้ำหนัก (แยก)'!$B$19))</f>
        <v>อันดับ 2</v>
      </c>
      <c r="G12" s="1" t="str">
        <f>IF($L12='ค่าถ่วงน้ำหนัก (แยก)'!$B$1,"-",IF(ตารางบันทึกผลงานรายบุคคล!$L12='ค่าถ่วงน้ำหนัก (แยก)'!$B$2,"-",'ค่าถ่วงน้ำหนัก (แยก)'!$B$20))</f>
        <v>อันดับ 3</v>
      </c>
      <c r="H12" s="1" t="str">
        <f>IF($L12='ค่าถ่วงน้ำหนัก (แยก)'!$B$1,"-",IF(ตารางบันทึกผลงานรายบุคคล!$L12='ค่าถ่วงน้ำหนัก (แยก)'!$B$2,"-",'ค่าถ่วงน้ำหนัก (แยก)'!$B$21))</f>
        <v>ชมเชย</v>
      </c>
      <c r="I12" s="53">
        <v>5</v>
      </c>
      <c r="J12" s="35"/>
      <c r="K12" s="35"/>
      <c r="L12" s="36"/>
      <c r="M12" s="37"/>
      <c r="N12" s="37"/>
      <c r="O12" s="37">
        <f>VLOOKUP(L12,'ค่าถ่วงน้ำหนัก (แยก)'!$B$1:$C$7,2,FALSE)</f>
        <v>0</v>
      </c>
      <c r="P12" s="37">
        <f>VLOOKUP(M12,'ค่าถ่วงน้ำหนัก (แยก)'!$B$8:$C$17,2,FALSE)</f>
        <v>0</v>
      </c>
      <c r="Q12" s="37">
        <f>VLOOKUP(ตารางบันทึกผลงานรายบุคคล!N12,'ค่าถ่วงน้ำหนัก (แยก)'!$B$18:$C$23,2,FALSE)</f>
        <v>10</v>
      </c>
      <c r="R12" s="44">
        <f t="shared" si="1"/>
        <v>0</v>
      </c>
    </row>
    <row r="13" spans="1:19">
      <c r="A13" s="1" t="str">
        <f>IF($L13='ค่าถ่วงน้ำหนัก (แยก)'!$B$1,'ค่าถ่วงน้ำหนัก (แยก)'!$B$12,IF(ตารางบันทึกผลงานรายบุคคล!$L13='ค่าถ่วงน้ำหนัก (แยก)'!$B$2,'ค่าถ่วงน้ำหนัก (แยก)'!$B$15,'ค่าถ่วงน้ำหนัก (แยก)'!$B$8))</f>
        <v>นานาชาติ</v>
      </c>
      <c r="B13" s="1" t="str">
        <f>IF($L13='ค่าถ่วงน้ำหนัก (แยก)'!$B$1,'ค่าถ่วงน้ำหนัก (แยก)'!$B$13,IF(ตารางบันทึกผลงานรายบุคคล!$L13='ค่าถ่วงน้ำหนัก (แยก)'!$B$2,'ค่าถ่วงน้ำหนัก (แยก)'!B$16,'ค่าถ่วงน้ำหนัก (แยก)'!$B$9))</f>
        <v>ชาติ</v>
      </c>
      <c r="C13" s="1" t="str">
        <f>IF($L13='ค่าถ่วงน้ำหนัก (แยก)'!$B$1,'ค่าถ่วงน้ำหนัก (แยก)'!$B$14,IF(ตารางบันทึกผลงานรายบุคคล!$L13='ค่าถ่วงน้ำหนัก (แยก)'!$B$2,"-",'ค่าถ่วงน้ำหนัก (แยก)'!$B$10))</f>
        <v>ภูมิภาค</v>
      </c>
      <c r="D13" s="1" t="str">
        <f>IF($L13='ค่าถ่วงน้ำหนัก (แยก)'!$B$1,"-",IF(ตารางบันทึกผลงานรายบุคคล!$L13='ค่าถ่วงน้ำหนัก (แยก)'!$B$2,"-",'ค่าถ่วงน้ำหนัก (แยก)'!$B$11))</f>
        <v>จังหวัด</v>
      </c>
      <c r="E13" s="1" t="str">
        <f>IF($L13='ค่าถ่วงน้ำหนัก (แยก)'!$B$1,"-",IF(ตารางบันทึกผลงานรายบุคคล!$L13='ค่าถ่วงน้ำหนัก (แยก)'!$B$2,"-",'ค่าถ่วงน้ำหนัก (แยก)'!$B$18))</f>
        <v>ชนะเลิศ</v>
      </c>
      <c r="F13" s="1" t="str">
        <f>IF($L13='ค่าถ่วงน้ำหนัก (แยก)'!$B$1,"-",IF(ตารางบันทึกผลงานรายบุคคล!$L13='ค่าถ่วงน้ำหนัก (แยก)'!$B$2,"-",'ค่าถ่วงน้ำหนัก (แยก)'!$B$19))</f>
        <v>อันดับ 2</v>
      </c>
      <c r="G13" s="1" t="str">
        <f>IF($L13='ค่าถ่วงน้ำหนัก (แยก)'!$B$1,"-",IF(ตารางบันทึกผลงานรายบุคคล!$L13='ค่าถ่วงน้ำหนัก (แยก)'!$B$2,"-",'ค่าถ่วงน้ำหนัก (แยก)'!$B$20))</f>
        <v>อันดับ 3</v>
      </c>
      <c r="H13" s="1" t="str">
        <f>IF($L13='ค่าถ่วงน้ำหนัก (แยก)'!$B$1,"-",IF(ตารางบันทึกผลงานรายบุคคล!$L13='ค่าถ่วงน้ำหนัก (แยก)'!$B$2,"-",'ค่าถ่วงน้ำหนัก (แยก)'!$B$21))</f>
        <v>ชมเชย</v>
      </c>
      <c r="I13" s="53">
        <v>6</v>
      </c>
      <c r="J13" s="35"/>
      <c r="K13" s="35"/>
      <c r="L13" s="36"/>
      <c r="M13" s="37"/>
      <c r="N13" s="37"/>
      <c r="O13" s="37">
        <f>VLOOKUP(L13,'ค่าถ่วงน้ำหนัก (แยก)'!$B$1:$C$7,2,FALSE)</f>
        <v>0</v>
      </c>
      <c r="P13" s="37">
        <f>VLOOKUP(M13,'ค่าถ่วงน้ำหนัก (แยก)'!$B$8:$C$17,2,FALSE)</f>
        <v>0</v>
      </c>
      <c r="Q13" s="37">
        <f>VLOOKUP(ตารางบันทึกผลงานรายบุคคล!N13,'ค่าถ่วงน้ำหนัก (แยก)'!$B$18:$C$23,2,FALSE)</f>
        <v>10</v>
      </c>
      <c r="R13" s="44">
        <f t="shared" ref="R13:R21" si="2">O13*P13*Q13</f>
        <v>0</v>
      </c>
    </row>
    <row r="14" spans="1:19">
      <c r="A14" s="1" t="str">
        <f>IF($L14='ค่าถ่วงน้ำหนัก (แยก)'!$B$1,'ค่าถ่วงน้ำหนัก (แยก)'!$B$12,IF(ตารางบันทึกผลงานรายบุคคล!$L14='ค่าถ่วงน้ำหนัก (แยก)'!$B$2,'ค่าถ่วงน้ำหนัก (แยก)'!$B$15,'ค่าถ่วงน้ำหนัก (แยก)'!$B$8))</f>
        <v>นานาชาติ</v>
      </c>
      <c r="B14" s="1" t="str">
        <f>IF($L14='ค่าถ่วงน้ำหนัก (แยก)'!$B$1,'ค่าถ่วงน้ำหนัก (แยก)'!$B$13,IF(ตารางบันทึกผลงานรายบุคคล!$L14='ค่าถ่วงน้ำหนัก (แยก)'!$B$2,'ค่าถ่วงน้ำหนัก (แยก)'!B$16,'ค่าถ่วงน้ำหนัก (แยก)'!$B$9))</f>
        <v>ชาติ</v>
      </c>
      <c r="C14" s="1" t="str">
        <f>IF($L14='ค่าถ่วงน้ำหนัก (แยก)'!$B$1,'ค่าถ่วงน้ำหนัก (แยก)'!$B$14,IF(ตารางบันทึกผลงานรายบุคคล!$L14='ค่าถ่วงน้ำหนัก (แยก)'!$B$2,"-",'ค่าถ่วงน้ำหนัก (แยก)'!$B$10))</f>
        <v>ภูมิภาค</v>
      </c>
      <c r="D14" s="1" t="str">
        <f>IF($L14='ค่าถ่วงน้ำหนัก (แยก)'!$B$1,"-",IF(ตารางบันทึกผลงานรายบุคคล!$L14='ค่าถ่วงน้ำหนัก (แยก)'!$B$2,"-",'ค่าถ่วงน้ำหนัก (แยก)'!$B$11))</f>
        <v>จังหวัด</v>
      </c>
      <c r="E14" s="1" t="str">
        <f>IF($L14='ค่าถ่วงน้ำหนัก (แยก)'!$B$1,"-",IF(ตารางบันทึกผลงานรายบุคคล!$L14='ค่าถ่วงน้ำหนัก (แยก)'!$B$2,"-",'ค่าถ่วงน้ำหนัก (แยก)'!$B$18))</f>
        <v>ชนะเลิศ</v>
      </c>
      <c r="F14" s="1" t="str">
        <f>IF($L14='ค่าถ่วงน้ำหนัก (แยก)'!$B$1,"-",IF(ตารางบันทึกผลงานรายบุคคล!$L14='ค่าถ่วงน้ำหนัก (แยก)'!$B$2,"-",'ค่าถ่วงน้ำหนัก (แยก)'!$B$19))</f>
        <v>อันดับ 2</v>
      </c>
      <c r="G14" s="1" t="str">
        <f>IF($L14='ค่าถ่วงน้ำหนัก (แยก)'!$B$1,"-",IF(ตารางบันทึกผลงานรายบุคคล!$L14='ค่าถ่วงน้ำหนัก (แยก)'!$B$2,"-",'ค่าถ่วงน้ำหนัก (แยก)'!$B$20))</f>
        <v>อันดับ 3</v>
      </c>
      <c r="H14" s="1" t="str">
        <f>IF($L14='ค่าถ่วงน้ำหนัก (แยก)'!$B$1,"-",IF(ตารางบันทึกผลงานรายบุคคล!$L14='ค่าถ่วงน้ำหนัก (แยก)'!$B$2,"-",'ค่าถ่วงน้ำหนัก (แยก)'!$B$21))</f>
        <v>ชมเชย</v>
      </c>
      <c r="I14" s="53">
        <v>7</v>
      </c>
      <c r="J14" s="35"/>
      <c r="K14" s="35"/>
      <c r="L14" s="36"/>
      <c r="M14" s="37"/>
      <c r="N14" s="37"/>
      <c r="O14" s="37">
        <f>VLOOKUP(L14,'ค่าถ่วงน้ำหนัก (แยก)'!$B$1:$C$7,2,FALSE)</f>
        <v>0</v>
      </c>
      <c r="P14" s="37">
        <f>VLOOKUP(M14,'ค่าถ่วงน้ำหนัก (แยก)'!$B$8:$C$17,2,FALSE)</f>
        <v>0</v>
      </c>
      <c r="Q14" s="37">
        <f>VLOOKUP(ตารางบันทึกผลงานรายบุคคล!N14,'ค่าถ่วงน้ำหนัก (แยก)'!$B$18:$C$23,2,FALSE)</f>
        <v>10</v>
      </c>
      <c r="R14" s="44">
        <f t="shared" si="2"/>
        <v>0</v>
      </c>
    </row>
    <row r="15" spans="1:19">
      <c r="A15" s="1" t="str">
        <f>IF($L15='ค่าถ่วงน้ำหนัก (แยก)'!$B$1,'ค่าถ่วงน้ำหนัก (แยก)'!$B$12,IF(ตารางบันทึกผลงานรายบุคคล!$L15='ค่าถ่วงน้ำหนัก (แยก)'!$B$2,'ค่าถ่วงน้ำหนัก (แยก)'!$B$15,'ค่าถ่วงน้ำหนัก (แยก)'!$B$8))</f>
        <v>นานาชาติ</v>
      </c>
      <c r="B15" s="1" t="str">
        <f>IF($L15='ค่าถ่วงน้ำหนัก (แยก)'!$B$1,'ค่าถ่วงน้ำหนัก (แยก)'!$B$13,IF(ตารางบันทึกผลงานรายบุคคล!$L15='ค่าถ่วงน้ำหนัก (แยก)'!$B$2,'ค่าถ่วงน้ำหนัก (แยก)'!B$16,'ค่าถ่วงน้ำหนัก (แยก)'!$B$9))</f>
        <v>ชาติ</v>
      </c>
      <c r="C15" s="1" t="str">
        <f>IF($L15='ค่าถ่วงน้ำหนัก (แยก)'!$B$1,'ค่าถ่วงน้ำหนัก (แยก)'!$B$14,IF(ตารางบันทึกผลงานรายบุคคล!$L15='ค่าถ่วงน้ำหนัก (แยก)'!$B$2,"-",'ค่าถ่วงน้ำหนัก (แยก)'!$B$10))</f>
        <v>ภูมิภาค</v>
      </c>
      <c r="D15" s="1" t="str">
        <f>IF($L15='ค่าถ่วงน้ำหนัก (แยก)'!$B$1,"-",IF(ตารางบันทึกผลงานรายบุคคล!$L15='ค่าถ่วงน้ำหนัก (แยก)'!$B$2,"-",'ค่าถ่วงน้ำหนัก (แยก)'!$B$11))</f>
        <v>จังหวัด</v>
      </c>
      <c r="E15" s="1" t="str">
        <f>IF($L15='ค่าถ่วงน้ำหนัก (แยก)'!$B$1,"-",IF(ตารางบันทึกผลงานรายบุคคล!$L15='ค่าถ่วงน้ำหนัก (แยก)'!$B$2,"-",'ค่าถ่วงน้ำหนัก (แยก)'!$B$18))</f>
        <v>ชนะเลิศ</v>
      </c>
      <c r="F15" s="1" t="str">
        <f>IF($L15='ค่าถ่วงน้ำหนัก (แยก)'!$B$1,"-",IF(ตารางบันทึกผลงานรายบุคคล!$L15='ค่าถ่วงน้ำหนัก (แยก)'!$B$2,"-",'ค่าถ่วงน้ำหนัก (แยก)'!$B$19))</f>
        <v>อันดับ 2</v>
      </c>
      <c r="G15" s="1" t="str">
        <f>IF($L15='ค่าถ่วงน้ำหนัก (แยก)'!$B$1,"-",IF(ตารางบันทึกผลงานรายบุคคล!$L15='ค่าถ่วงน้ำหนัก (แยก)'!$B$2,"-",'ค่าถ่วงน้ำหนัก (แยก)'!$B$20))</f>
        <v>อันดับ 3</v>
      </c>
      <c r="H15" s="1" t="str">
        <f>IF($L15='ค่าถ่วงน้ำหนัก (แยก)'!$B$1,"-",IF(ตารางบันทึกผลงานรายบุคคล!$L15='ค่าถ่วงน้ำหนัก (แยก)'!$B$2,"-",'ค่าถ่วงน้ำหนัก (แยก)'!$B$21))</f>
        <v>ชมเชย</v>
      </c>
      <c r="I15" s="53">
        <v>8</v>
      </c>
      <c r="J15" s="35"/>
      <c r="K15" s="35"/>
      <c r="L15" s="36"/>
      <c r="M15" s="37"/>
      <c r="N15" s="37"/>
      <c r="O15" s="37">
        <f>VLOOKUP(L15,'ค่าถ่วงน้ำหนัก (แยก)'!$B$1:$C$7,2,FALSE)</f>
        <v>0</v>
      </c>
      <c r="P15" s="37">
        <f>VLOOKUP(M15,'ค่าถ่วงน้ำหนัก (แยก)'!$B$8:$C$17,2,FALSE)</f>
        <v>0</v>
      </c>
      <c r="Q15" s="37">
        <f>VLOOKUP(ตารางบันทึกผลงานรายบุคคล!N15,'ค่าถ่วงน้ำหนัก (แยก)'!$B$18:$C$23,2,FALSE)</f>
        <v>10</v>
      </c>
      <c r="R15" s="44">
        <f t="shared" si="2"/>
        <v>0</v>
      </c>
    </row>
    <row r="16" spans="1:19">
      <c r="A16" s="1" t="str">
        <f>IF($L16='ค่าถ่วงน้ำหนัก (แยก)'!$B$1,'ค่าถ่วงน้ำหนัก (แยก)'!$B$12,IF(ตารางบันทึกผลงานรายบุคคล!$L16='ค่าถ่วงน้ำหนัก (แยก)'!$B$2,'ค่าถ่วงน้ำหนัก (แยก)'!$B$15,'ค่าถ่วงน้ำหนัก (แยก)'!$B$8))</f>
        <v>นานาชาติ</v>
      </c>
      <c r="B16" s="1" t="str">
        <f>IF($L16='ค่าถ่วงน้ำหนัก (แยก)'!$B$1,'ค่าถ่วงน้ำหนัก (แยก)'!$B$13,IF(ตารางบันทึกผลงานรายบุคคล!$L16='ค่าถ่วงน้ำหนัก (แยก)'!$B$2,'ค่าถ่วงน้ำหนัก (แยก)'!B$16,'ค่าถ่วงน้ำหนัก (แยก)'!$B$9))</f>
        <v>ชาติ</v>
      </c>
      <c r="C16" s="1" t="str">
        <f>IF($L16='ค่าถ่วงน้ำหนัก (แยก)'!$B$1,'ค่าถ่วงน้ำหนัก (แยก)'!$B$14,IF(ตารางบันทึกผลงานรายบุคคล!$L16='ค่าถ่วงน้ำหนัก (แยก)'!$B$2,"-",'ค่าถ่วงน้ำหนัก (แยก)'!$B$10))</f>
        <v>ภูมิภาค</v>
      </c>
      <c r="D16" s="1" t="str">
        <f>IF($L16='ค่าถ่วงน้ำหนัก (แยก)'!$B$1,"-",IF(ตารางบันทึกผลงานรายบุคคล!$L16='ค่าถ่วงน้ำหนัก (แยก)'!$B$2,"-",'ค่าถ่วงน้ำหนัก (แยก)'!$B$11))</f>
        <v>จังหวัด</v>
      </c>
      <c r="E16" s="1" t="str">
        <f>IF($L16='ค่าถ่วงน้ำหนัก (แยก)'!$B$1,"-",IF(ตารางบันทึกผลงานรายบุคคล!$L16='ค่าถ่วงน้ำหนัก (แยก)'!$B$2,"-",'ค่าถ่วงน้ำหนัก (แยก)'!$B$18))</f>
        <v>ชนะเลิศ</v>
      </c>
      <c r="F16" s="1" t="str">
        <f>IF($L16='ค่าถ่วงน้ำหนัก (แยก)'!$B$1,"-",IF(ตารางบันทึกผลงานรายบุคคล!$L16='ค่าถ่วงน้ำหนัก (แยก)'!$B$2,"-",'ค่าถ่วงน้ำหนัก (แยก)'!$B$19))</f>
        <v>อันดับ 2</v>
      </c>
      <c r="G16" s="1" t="str">
        <f>IF($L16='ค่าถ่วงน้ำหนัก (แยก)'!$B$1,"-",IF(ตารางบันทึกผลงานรายบุคคล!$L16='ค่าถ่วงน้ำหนัก (แยก)'!$B$2,"-",'ค่าถ่วงน้ำหนัก (แยก)'!$B$20))</f>
        <v>อันดับ 3</v>
      </c>
      <c r="H16" s="1" t="str">
        <f>IF($L16='ค่าถ่วงน้ำหนัก (แยก)'!$B$1,"-",IF(ตารางบันทึกผลงานรายบุคคล!$L16='ค่าถ่วงน้ำหนัก (แยก)'!$B$2,"-",'ค่าถ่วงน้ำหนัก (แยก)'!$B$21))</f>
        <v>ชมเชย</v>
      </c>
      <c r="I16" s="53">
        <v>9</v>
      </c>
      <c r="J16" s="35"/>
      <c r="K16" s="35"/>
      <c r="L16" s="36"/>
      <c r="M16" s="37"/>
      <c r="N16" s="37"/>
      <c r="O16" s="37">
        <f>VLOOKUP(L16,'ค่าถ่วงน้ำหนัก (แยก)'!$B$1:$C$7,2,FALSE)</f>
        <v>0</v>
      </c>
      <c r="P16" s="37">
        <f>VLOOKUP(M16,'ค่าถ่วงน้ำหนัก (แยก)'!$B$8:$C$17,2,FALSE)</f>
        <v>0</v>
      </c>
      <c r="Q16" s="37">
        <f>VLOOKUP(ตารางบันทึกผลงานรายบุคคล!N16,'ค่าถ่วงน้ำหนัก (แยก)'!$B$18:$C$23,2,FALSE)</f>
        <v>10</v>
      </c>
      <c r="R16" s="44">
        <f t="shared" si="2"/>
        <v>0</v>
      </c>
    </row>
    <row r="17" spans="1:18">
      <c r="A17" s="1" t="str">
        <f>IF($L17='ค่าถ่วงน้ำหนัก (แยก)'!$B$1,'ค่าถ่วงน้ำหนัก (แยก)'!$B$12,IF(ตารางบันทึกผลงานรายบุคคล!$L17='ค่าถ่วงน้ำหนัก (แยก)'!$B$2,'ค่าถ่วงน้ำหนัก (แยก)'!$B$15,'ค่าถ่วงน้ำหนัก (แยก)'!$B$8))</f>
        <v>นานาชาติ</v>
      </c>
      <c r="B17" s="1" t="str">
        <f>IF($L17='ค่าถ่วงน้ำหนัก (แยก)'!$B$1,'ค่าถ่วงน้ำหนัก (แยก)'!$B$13,IF(ตารางบันทึกผลงานรายบุคคล!$L17='ค่าถ่วงน้ำหนัก (แยก)'!$B$2,'ค่าถ่วงน้ำหนัก (แยก)'!B$16,'ค่าถ่วงน้ำหนัก (แยก)'!$B$9))</f>
        <v>ชาติ</v>
      </c>
      <c r="C17" s="1" t="str">
        <f>IF($L17='ค่าถ่วงน้ำหนัก (แยก)'!$B$1,'ค่าถ่วงน้ำหนัก (แยก)'!$B$14,IF(ตารางบันทึกผลงานรายบุคคล!$L17='ค่าถ่วงน้ำหนัก (แยก)'!$B$2,"-",'ค่าถ่วงน้ำหนัก (แยก)'!$B$10))</f>
        <v>ภูมิภาค</v>
      </c>
      <c r="D17" s="1" t="str">
        <f>IF($L17='ค่าถ่วงน้ำหนัก (แยก)'!$B$1,"-",IF(ตารางบันทึกผลงานรายบุคคล!$L17='ค่าถ่วงน้ำหนัก (แยก)'!$B$2,"-",'ค่าถ่วงน้ำหนัก (แยก)'!$B$11))</f>
        <v>จังหวัด</v>
      </c>
      <c r="E17" s="1" t="str">
        <f>IF($L17='ค่าถ่วงน้ำหนัก (แยก)'!$B$1,"-",IF(ตารางบันทึกผลงานรายบุคคล!$L17='ค่าถ่วงน้ำหนัก (แยก)'!$B$2,"-",'ค่าถ่วงน้ำหนัก (แยก)'!$B$18))</f>
        <v>ชนะเลิศ</v>
      </c>
      <c r="F17" s="1" t="str">
        <f>IF($L17='ค่าถ่วงน้ำหนัก (แยก)'!$B$1,"-",IF(ตารางบันทึกผลงานรายบุคคล!$L17='ค่าถ่วงน้ำหนัก (แยก)'!$B$2,"-",'ค่าถ่วงน้ำหนัก (แยก)'!$B$19))</f>
        <v>อันดับ 2</v>
      </c>
      <c r="G17" s="1" t="str">
        <f>IF($L17='ค่าถ่วงน้ำหนัก (แยก)'!$B$1,"-",IF(ตารางบันทึกผลงานรายบุคคล!$L17='ค่าถ่วงน้ำหนัก (แยก)'!$B$2,"-",'ค่าถ่วงน้ำหนัก (แยก)'!$B$20))</f>
        <v>อันดับ 3</v>
      </c>
      <c r="H17" s="1" t="str">
        <f>IF($L17='ค่าถ่วงน้ำหนัก (แยก)'!$B$1,"-",IF(ตารางบันทึกผลงานรายบุคคล!$L17='ค่าถ่วงน้ำหนัก (แยก)'!$B$2,"-",'ค่าถ่วงน้ำหนัก (แยก)'!$B$21))</f>
        <v>ชมเชย</v>
      </c>
      <c r="I17" s="53">
        <v>10</v>
      </c>
      <c r="J17" s="35"/>
      <c r="K17" s="35"/>
      <c r="L17" s="36"/>
      <c r="M17" s="37"/>
      <c r="N17" s="37"/>
      <c r="O17" s="37">
        <f>VLOOKUP(L17,'ค่าถ่วงน้ำหนัก (แยก)'!$B$1:$C$7,2,FALSE)</f>
        <v>0</v>
      </c>
      <c r="P17" s="37">
        <f>VLOOKUP(M17,'ค่าถ่วงน้ำหนัก (แยก)'!$B$8:$C$17,2,FALSE)</f>
        <v>0</v>
      </c>
      <c r="Q17" s="37">
        <f>VLOOKUP(ตารางบันทึกผลงานรายบุคคล!N17,'ค่าถ่วงน้ำหนัก (แยก)'!$B$18:$C$23,2,FALSE)</f>
        <v>10</v>
      </c>
      <c r="R17" s="44">
        <f t="shared" si="2"/>
        <v>0</v>
      </c>
    </row>
    <row r="18" spans="1:18">
      <c r="A18" s="1" t="str">
        <f>IF($L18='ค่าถ่วงน้ำหนัก (แยก)'!$B$1,'ค่าถ่วงน้ำหนัก (แยก)'!$B$12,IF(ตารางบันทึกผลงานรายบุคคล!$L18='ค่าถ่วงน้ำหนัก (แยก)'!$B$2,'ค่าถ่วงน้ำหนัก (แยก)'!$B$15,'ค่าถ่วงน้ำหนัก (แยก)'!$B$8))</f>
        <v>นานาชาติ</v>
      </c>
      <c r="B18" s="1" t="str">
        <f>IF($L18='ค่าถ่วงน้ำหนัก (แยก)'!$B$1,'ค่าถ่วงน้ำหนัก (แยก)'!$B$13,IF(ตารางบันทึกผลงานรายบุคคล!$L18='ค่าถ่วงน้ำหนัก (แยก)'!$B$2,'ค่าถ่วงน้ำหนัก (แยก)'!B$16,'ค่าถ่วงน้ำหนัก (แยก)'!$B$9))</f>
        <v>ชาติ</v>
      </c>
      <c r="C18" s="1" t="str">
        <f>IF($L18='ค่าถ่วงน้ำหนัก (แยก)'!$B$1,'ค่าถ่วงน้ำหนัก (แยก)'!$B$14,IF(ตารางบันทึกผลงานรายบุคคล!$L18='ค่าถ่วงน้ำหนัก (แยก)'!$B$2,"-",'ค่าถ่วงน้ำหนัก (แยก)'!$B$10))</f>
        <v>ภูมิภาค</v>
      </c>
      <c r="D18" s="1" t="str">
        <f>IF($L18='ค่าถ่วงน้ำหนัก (แยก)'!$B$1,"-",IF(ตารางบันทึกผลงานรายบุคคล!$L18='ค่าถ่วงน้ำหนัก (แยก)'!$B$2,"-",'ค่าถ่วงน้ำหนัก (แยก)'!$B$11))</f>
        <v>จังหวัด</v>
      </c>
      <c r="E18" s="1" t="str">
        <f>IF($L18='ค่าถ่วงน้ำหนัก (แยก)'!$B$1,"-",IF(ตารางบันทึกผลงานรายบุคคล!$L18='ค่าถ่วงน้ำหนัก (แยก)'!$B$2,"-",'ค่าถ่วงน้ำหนัก (แยก)'!$B$18))</f>
        <v>ชนะเลิศ</v>
      </c>
      <c r="F18" s="1" t="str">
        <f>IF($L18='ค่าถ่วงน้ำหนัก (แยก)'!$B$1,"-",IF(ตารางบันทึกผลงานรายบุคคล!$L18='ค่าถ่วงน้ำหนัก (แยก)'!$B$2,"-",'ค่าถ่วงน้ำหนัก (แยก)'!$B$19))</f>
        <v>อันดับ 2</v>
      </c>
      <c r="G18" s="1" t="str">
        <f>IF($L18='ค่าถ่วงน้ำหนัก (แยก)'!$B$1,"-",IF(ตารางบันทึกผลงานรายบุคคล!$L18='ค่าถ่วงน้ำหนัก (แยก)'!$B$2,"-",'ค่าถ่วงน้ำหนัก (แยก)'!$B$20))</f>
        <v>อันดับ 3</v>
      </c>
      <c r="H18" s="1" t="str">
        <f>IF($L18='ค่าถ่วงน้ำหนัก (แยก)'!$B$1,"-",IF(ตารางบันทึกผลงานรายบุคคล!$L18='ค่าถ่วงน้ำหนัก (แยก)'!$B$2,"-",'ค่าถ่วงน้ำหนัก (แยก)'!$B$21))</f>
        <v>ชมเชย</v>
      </c>
      <c r="I18" s="53">
        <v>11</v>
      </c>
      <c r="J18" s="35"/>
      <c r="K18" s="35"/>
      <c r="L18" s="36"/>
      <c r="M18" s="37"/>
      <c r="N18" s="37"/>
      <c r="O18" s="37">
        <f>VLOOKUP(L18,'ค่าถ่วงน้ำหนัก (แยก)'!$B$1:$C$7,2,FALSE)</f>
        <v>0</v>
      </c>
      <c r="P18" s="37">
        <f>VLOOKUP(M18,'ค่าถ่วงน้ำหนัก (แยก)'!$B$8:$C$17,2,FALSE)</f>
        <v>0</v>
      </c>
      <c r="Q18" s="37">
        <f>VLOOKUP(ตารางบันทึกผลงานรายบุคคล!N18,'ค่าถ่วงน้ำหนัก (แยก)'!$B$18:$C$23,2,FALSE)</f>
        <v>10</v>
      </c>
      <c r="R18" s="44">
        <f t="shared" si="2"/>
        <v>0</v>
      </c>
    </row>
    <row r="19" spans="1:18">
      <c r="A19" s="1" t="str">
        <f>IF($L19='ค่าถ่วงน้ำหนัก (แยก)'!$B$1,'ค่าถ่วงน้ำหนัก (แยก)'!$B$12,IF(ตารางบันทึกผลงานรายบุคคล!$L19='ค่าถ่วงน้ำหนัก (แยก)'!$B$2,'ค่าถ่วงน้ำหนัก (แยก)'!$B$15,'ค่าถ่วงน้ำหนัก (แยก)'!$B$8))</f>
        <v>นานาชาติ</v>
      </c>
      <c r="B19" s="1" t="str">
        <f>IF($L19='ค่าถ่วงน้ำหนัก (แยก)'!$B$1,'ค่าถ่วงน้ำหนัก (แยก)'!$B$13,IF(ตารางบันทึกผลงานรายบุคคล!$L19='ค่าถ่วงน้ำหนัก (แยก)'!$B$2,'ค่าถ่วงน้ำหนัก (แยก)'!B$16,'ค่าถ่วงน้ำหนัก (แยก)'!$B$9))</f>
        <v>ชาติ</v>
      </c>
      <c r="C19" s="1" t="str">
        <f>IF($L19='ค่าถ่วงน้ำหนัก (แยก)'!$B$1,'ค่าถ่วงน้ำหนัก (แยก)'!$B$14,IF(ตารางบันทึกผลงานรายบุคคล!$L19='ค่าถ่วงน้ำหนัก (แยก)'!$B$2,"-",'ค่าถ่วงน้ำหนัก (แยก)'!$B$10))</f>
        <v>ภูมิภาค</v>
      </c>
      <c r="D19" s="1" t="str">
        <f>IF($L19='ค่าถ่วงน้ำหนัก (แยก)'!$B$1,"-",IF(ตารางบันทึกผลงานรายบุคคล!$L19='ค่าถ่วงน้ำหนัก (แยก)'!$B$2,"-",'ค่าถ่วงน้ำหนัก (แยก)'!$B$11))</f>
        <v>จังหวัด</v>
      </c>
      <c r="E19" s="1" t="str">
        <f>IF($L19='ค่าถ่วงน้ำหนัก (แยก)'!$B$1,"-",IF(ตารางบันทึกผลงานรายบุคคล!$L19='ค่าถ่วงน้ำหนัก (แยก)'!$B$2,"-",'ค่าถ่วงน้ำหนัก (แยก)'!$B$18))</f>
        <v>ชนะเลิศ</v>
      </c>
      <c r="F19" s="1" t="str">
        <f>IF($L19='ค่าถ่วงน้ำหนัก (แยก)'!$B$1,"-",IF(ตารางบันทึกผลงานรายบุคคล!$L19='ค่าถ่วงน้ำหนัก (แยก)'!$B$2,"-",'ค่าถ่วงน้ำหนัก (แยก)'!$B$19))</f>
        <v>อันดับ 2</v>
      </c>
      <c r="G19" s="1" t="str">
        <f>IF($L19='ค่าถ่วงน้ำหนัก (แยก)'!$B$1,"-",IF(ตารางบันทึกผลงานรายบุคคล!$L19='ค่าถ่วงน้ำหนัก (แยก)'!$B$2,"-",'ค่าถ่วงน้ำหนัก (แยก)'!$B$20))</f>
        <v>อันดับ 3</v>
      </c>
      <c r="H19" s="1" t="str">
        <f>IF($L19='ค่าถ่วงน้ำหนัก (แยก)'!$B$1,"-",IF(ตารางบันทึกผลงานรายบุคคล!$L19='ค่าถ่วงน้ำหนัก (แยก)'!$B$2,"-",'ค่าถ่วงน้ำหนัก (แยก)'!$B$21))</f>
        <v>ชมเชย</v>
      </c>
      <c r="I19" s="53">
        <v>12</v>
      </c>
      <c r="J19" s="35"/>
      <c r="K19" s="35"/>
      <c r="L19" s="36"/>
      <c r="M19" s="37"/>
      <c r="N19" s="37"/>
      <c r="O19" s="37">
        <f>VLOOKUP(L19,'ค่าถ่วงน้ำหนัก (แยก)'!$B$1:$C$7,2,FALSE)</f>
        <v>0</v>
      </c>
      <c r="P19" s="37">
        <f>VLOOKUP(M19,'ค่าถ่วงน้ำหนัก (แยก)'!$B$8:$C$17,2,FALSE)</f>
        <v>0</v>
      </c>
      <c r="Q19" s="37">
        <f>VLOOKUP(ตารางบันทึกผลงานรายบุคคล!N19,'ค่าถ่วงน้ำหนัก (แยก)'!$B$18:$C$23,2,FALSE)</f>
        <v>10</v>
      </c>
      <c r="R19" s="44">
        <f t="shared" si="2"/>
        <v>0</v>
      </c>
    </row>
    <row r="20" spans="1:18">
      <c r="A20" s="1" t="str">
        <f>IF($L20='ค่าถ่วงน้ำหนัก (แยก)'!$B$1,'ค่าถ่วงน้ำหนัก (แยก)'!$B$12,IF(ตารางบันทึกผลงานรายบุคคล!$L20='ค่าถ่วงน้ำหนัก (แยก)'!$B$2,'ค่าถ่วงน้ำหนัก (แยก)'!$B$15,'ค่าถ่วงน้ำหนัก (แยก)'!$B$8))</f>
        <v>นานาชาติ</v>
      </c>
      <c r="B20" s="1" t="str">
        <f>IF($L20='ค่าถ่วงน้ำหนัก (แยก)'!$B$1,'ค่าถ่วงน้ำหนัก (แยก)'!$B$13,IF(ตารางบันทึกผลงานรายบุคคล!$L20='ค่าถ่วงน้ำหนัก (แยก)'!$B$2,'ค่าถ่วงน้ำหนัก (แยก)'!B$16,'ค่าถ่วงน้ำหนัก (แยก)'!$B$9))</f>
        <v>ชาติ</v>
      </c>
      <c r="C20" s="1" t="str">
        <f>IF($L20='ค่าถ่วงน้ำหนัก (แยก)'!$B$1,'ค่าถ่วงน้ำหนัก (แยก)'!$B$14,IF(ตารางบันทึกผลงานรายบุคคล!$L20='ค่าถ่วงน้ำหนัก (แยก)'!$B$2,"-",'ค่าถ่วงน้ำหนัก (แยก)'!$B$10))</f>
        <v>ภูมิภาค</v>
      </c>
      <c r="D20" s="1" t="str">
        <f>IF($L20='ค่าถ่วงน้ำหนัก (แยก)'!$B$1,"-",IF(ตารางบันทึกผลงานรายบุคคล!$L20='ค่าถ่วงน้ำหนัก (แยก)'!$B$2,"-",'ค่าถ่วงน้ำหนัก (แยก)'!$B$11))</f>
        <v>จังหวัด</v>
      </c>
      <c r="E20" s="1" t="str">
        <f>IF($L20='ค่าถ่วงน้ำหนัก (แยก)'!$B$1,"-",IF(ตารางบันทึกผลงานรายบุคคล!$L20='ค่าถ่วงน้ำหนัก (แยก)'!$B$2,"-",'ค่าถ่วงน้ำหนัก (แยก)'!$B$18))</f>
        <v>ชนะเลิศ</v>
      </c>
      <c r="F20" s="1" t="str">
        <f>IF($L20='ค่าถ่วงน้ำหนัก (แยก)'!$B$1,"-",IF(ตารางบันทึกผลงานรายบุคคล!$L20='ค่าถ่วงน้ำหนัก (แยก)'!$B$2,"-",'ค่าถ่วงน้ำหนัก (แยก)'!$B$19))</f>
        <v>อันดับ 2</v>
      </c>
      <c r="G20" s="1" t="str">
        <f>IF($L20='ค่าถ่วงน้ำหนัก (แยก)'!$B$1,"-",IF(ตารางบันทึกผลงานรายบุคคล!$L20='ค่าถ่วงน้ำหนัก (แยก)'!$B$2,"-",'ค่าถ่วงน้ำหนัก (แยก)'!$B$20))</f>
        <v>อันดับ 3</v>
      </c>
      <c r="H20" s="1" t="str">
        <f>IF($L20='ค่าถ่วงน้ำหนัก (แยก)'!$B$1,"-",IF(ตารางบันทึกผลงานรายบุคคล!$L20='ค่าถ่วงน้ำหนัก (แยก)'!$B$2,"-",'ค่าถ่วงน้ำหนัก (แยก)'!$B$21))</f>
        <v>ชมเชย</v>
      </c>
      <c r="I20" s="53">
        <v>13</v>
      </c>
      <c r="J20" s="35"/>
      <c r="K20" s="35"/>
      <c r="L20" s="36"/>
      <c r="M20" s="37"/>
      <c r="N20" s="37"/>
      <c r="O20" s="37">
        <f>VLOOKUP(L20,'ค่าถ่วงน้ำหนัก (แยก)'!$B$1:$C$7,2,FALSE)</f>
        <v>0</v>
      </c>
      <c r="P20" s="37">
        <f>VLOOKUP(M20,'ค่าถ่วงน้ำหนัก (แยก)'!$B$8:$C$17,2,FALSE)</f>
        <v>0</v>
      </c>
      <c r="Q20" s="37">
        <f>VLOOKUP(ตารางบันทึกผลงานรายบุคคล!N20,'ค่าถ่วงน้ำหนัก (แยก)'!$B$18:$C$23,2,FALSE)</f>
        <v>10</v>
      </c>
      <c r="R20" s="44">
        <f t="shared" si="2"/>
        <v>0</v>
      </c>
    </row>
    <row r="21" spans="1:18">
      <c r="A21" s="1" t="str">
        <f>IF($L21='ค่าถ่วงน้ำหนัก (แยก)'!$B$1,'ค่าถ่วงน้ำหนัก (แยก)'!$B$12,IF(ตารางบันทึกผลงานรายบุคคล!$L21='ค่าถ่วงน้ำหนัก (แยก)'!$B$2,'ค่าถ่วงน้ำหนัก (แยก)'!$B$15,'ค่าถ่วงน้ำหนัก (แยก)'!$B$8))</f>
        <v>นานาชาติ</v>
      </c>
      <c r="B21" s="1" t="str">
        <f>IF($L21='ค่าถ่วงน้ำหนัก (แยก)'!$B$1,'ค่าถ่วงน้ำหนัก (แยก)'!$B$13,IF(ตารางบันทึกผลงานรายบุคคล!$L21='ค่าถ่วงน้ำหนัก (แยก)'!$B$2,'ค่าถ่วงน้ำหนัก (แยก)'!B$16,'ค่าถ่วงน้ำหนัก (แยก)'!$B$9))</f>
        <v>ชาติ</v>
      </c>
      <c r="C21" s="1" t="str">
        <f>IF($L21='ค่าถ่วงน้ำหนัก (แยก)'!$B$1,'ค่าถ่วงน้ำหนัก (แยก)'!$B$14,IF(ตารางบันทึกผลงานรายบุคคล!$L21='ค่าถ่วงน้ำหนัก (แยก)'!$B$2,"-",'ค่าถ่วงน้ำหนัก (แยก)'!$B$10))</f>
        <v>ภูมิภาค</v>
      </c>
      <c r="D21" s="1" t="str">
        <f>IF($L21='ค่าถ่วงน้ำหนัก (แยก)'!$B$1,"-",IF(ตารางบันทึกผลงานรายบุคคล!$L21='ค่าถ่วงน้ำหนัก (แยก)'!$B$2,"-",'ค่าถ่วงน้ำหนัก (แยก)'!$B$11))</f>
        <v>จังหวัด</v>
      </c>
      <c r="E21" s="1" t="str">
        <f>IF($L21='ค่าถ่วงน้ำหนัก (แยก)'!$B$1,"-",IF(ตารางบันทึกผลงานรายบุคคล!$L21='ค่าถ่วงน้ำหนัก (แยก)'!$B$2,"-",'ค่าถ่วงน้ำหนัก (แยก)'!$B$18))</f>
        <v>ชนะเลิศ</v>
      </c>
      <c r="F21" s="1" t="str">
        <f>IF($L21='ค่าถ่วงน้ำหนัก (แยก)'!$B$1,"-",IF(ตารางบันทึกผลงานรายบุคคล!$L21='ค่าถ่วงน้ำหนัก (แยก)'!$B$2,"-",'ค่าถ่วงน้ำหนัก (แยก)'!$B$19))</f>
        <v>อันดับ 2</v>
      </c>
      <c r="G21" s="1" t="str">
        <f>IF($L21='ค่าถ่วงน้ำหนัก (แยก)'!$B$1,"-",IF(ตารางบันทึกผลงานรายบุคคล!$L21='ค่าถ่วงน้ำหนัก (แยก)'!$B$2,"-",'ค่าถ่วงน้ำหนัก (แยก)'!$B$20))</f>
        <v>อันดับ 3</v>
      </c>
      <c r="H21" s="1" t="str">
        <f>IF($L21='ค่าถ่วงน้ำหนัก (แยก)'!$B$1,"-",IF(ตารางบันทึกผลงานรายบุคคล!$L21='ค่าถ่วงน้ำหนัก (แยก)'!$B$2,"-",'ค่าถ่วงน้ำหนัก (แยก)'!$B$21))</f>
        <v>ชมเชย</v>
      </c>
      <c r="I21" s="53">
        <v>14</v>
      </c>
      <c r="J21" s="35"/>
      <c r="K21" s="35"/>
      <c r="L21" s="36"/>
      <c r="M21" s="37"/>
      <c r="N21" s="37"/>
      <c r="O21" s="37">
        <f>VLOOKUP(L21,'ค่าถ่วงน้ำหนัก (แยก)'!$B$1:$C$7,2,FALSE)</f>
        <v>0</v>
      </c>
      <c r="P21" s="37">
        <f>VLOOKUP(M21,'ค่าถ่วงน้ำหนัก (แยก)'!$B$8:$C$17,2,FALSE)</f>
        <v>0</v>
      </c>
      <c r="Q21" s="37">
        <f>VLOOKUP(ตารางบันทึกผลงานรายบุคคล!N21,'ค่าถ่วงน้ำหนัก (แยก)'!$B$18:$C$23,2,FALSE)</f>
        <v>10</v>
      </c>
      <c r="R21" s="44">
        <f t="shared" si="2"/>
        <v>0</v>
      </c>
    </row>
    <row r="22" spans="1:18">
      <c r="A22" s="1" t="str">
        <f>IF($L22='ค่าถ่วงน้ำหนัก (แยก)'!$B$1,'ค่าถ่วงน้ำหนัก (แยก)'!$B$12,IF(ตารางบันทึกผลงานรายบุคคล!$L22='ค่าถ่วงน้ำหนัก (แยก)'!$B$2,'ค่าถ่วงน้ำหนัก (แยก)'!$B$15,'ค่าถ่วงน้ำหนัก (แยก)'!$B$8))</f>
        <v>นานาชาติ</v>
      </c>
      <c r="B22" s="1" t="str">
        <f>IF($L22='ค่าถ่วงน้ำหนัก (แยก)'!$B$1,'ค่าถ่วงน้ำหนัก (แยก)'!$B$13,IF(ตารางบันทึกผลงานรายบุคคล!$L22='ค่าถ่วงน้ำหนัก (แยก)'!$B$2,'ค่าถ่วงน้ำหนัก (แยก)'!B$16,'ค่าถ่วงน้ำหนัก (แยก)'!$B$9))</f>
        <v>ชาติ</v>
      </c>
      <c r="C22" s="1" t="str">
        <f>IF($L22='ค่าถ่วงน้ำหนัก (แยก)'!$B$1,'ค่าถ่วงน้ำหนัก (แยก)'!$B$14,IF(ตารางบันทึกผลงานรายบุคคล!$L22='ค่าถ่วงน้ำหนัก (แยก)'!$B$2,"-",'ค่าถ่วงน้ำหนัก (แยก)'!$B$10))</f>
        <v>ภูมิภาค</v>
      </c>
      <c r="D22" s="1" t="str">
        <f>IF($L22='ค่าถ่วงน้ำหนัก (แยก)'!$B$1,"-",IF(ตารางบันทึกผลงานรายบุคคล!$L22='ค่าถ่วงน้ำหนัก (แยก)'!$B$2,"-",'ค่าถ่วงน้ำหนัก (แยก)'!$B$11))</f>
        <v>จังหวัด</v>
      </c>
      <c r="E22" s="1" t="str">
        <f>IF($L22='ค่าถ่วงน้ำหนัก (แยก)'!$B$1,"-",IF(ตารางบันทึกผลงานรายบุคคล!$L22='ค่าถ่วงน้ำหนัก (แยก)'!$B$2,"-",'ค่าถ่วงน้ำหนัก (แยก)'!$B$18))</f>
        <v>ชนะเลิศ</v>
      </c>
      <c r="F22" s="1" t="str">
        <f>IF($L22='ค่าถ่วงน้ำหนัก (แยก)'!$B$1,"-",IF(ตารางบันทึกผลงานรายบุคคล!$L22='ค่าถ่วงน้ำหนัก (แยก)'!$B$2,"-",'ค่าถ่วงน้ำหนัก (แยก)'!$B$19))</f>
        <v>อันดับ 2</v>
      </c>
      <c r="G22" s="1" t="str">
        <f>IF($L22='ค่าถ่วงน้ำหนัก (แยก)'!$B$1,"-",IF(ตารางบันทึกผลงานรายบุคคล!$L22='ค่าถ่วงน้ำหนัก (แยก)'!$B$2,"-",'ค่าถ่วงน้ำหนัก (แยก)'!$B$20))</f>
        <v>อันดับ 3</v>
      </c>
      <c r="H22" s="1" t="str">
        <f>IF($L22='ค่าถ่วงน้ำหนัก (แยก)'!$B$1,"-",IF(ตารางบันทึกผลงานรายบุคคล!$L22='ค่าถ่วงน้ำหนัก (แยก)'!$B$2,"-",'ค่าถ่วงน้ำหนัก (แยก)'!$B$21))</f>
        <v>ชมเชย</v>
      </c>
      <c r="I22" s="53">
        <v>15</v>
      </c>
      <c r="J22" s="35"/>
      <c r="K22" s="35"/>
      <c r="L22" s="36"/>
      <c r="M22" s="37"/>
      <c r="N22" s="37"/>
      <c r="O22" s="37">
        <f>VLOOKUP(L22,'ค่าถ่วงน้ำหนัก (แยก)'!$B$1:$C$7,2,FALSE)</f>
        <v>0</v>
      </c>
      <c r="P22" s="37">
        <f>VLOOKUP(M22,'ค่าถ่วงน้ำหนัก (แยก)'!$B$8:$C$17,2,FALSE)</f>
        <v>0</v>
      </c>
      <c r="Q22" s="37">
        <f>VLOOKUP(ตารางบันทึกผลงานรายบุคคล!N22,'ค่าถ่วงน้ำหนัก (แยก)'!$B$18:$C$23,2,FALSE)</f>
        <v>10</v>
      </c>
      <c r="R22" s="44">
        <f t="shared" ref="R22:R27" si="3">O22*P22*Q22</f>
        <v>0</v>
      </c>
    </row>
    <row r="23" spans="1:18">
      <c r="A23" s="1" t="str">
        <f>IF($L23='ค่าถ่วงน้ำหนัก (แยก)'!$B$1,'ค่าถ่วงน้ำหนัก (แยก)'!$B$12,IF(ตารางบันทึกผลงานรายบุคคล!$L23='ค่าถ่วงน้ำหนัก (แยก)'!$B$2,'ค่าถ่วงน้ำหนัก (แยก)'!$B$15,'ค่าถ่วงน้ำหนัก (แยก)'!$B$8))</f>
        <v>นานาชาติ</v>
      </c>
      <c r="B23" s="1" t="str">
        <f>IF($L23='ค่าถ่วงน้ำหนัก (แยก)'!$B$1,'ค่าถ่วงน้ำหนัก (แยก)'!$B$13,IF(ตารางบันทึกผลงานรายบุคคล!$L23='ค่าถ่วงน้ำหนัก (แยก)'!$B$2,'ค่าถ่วงน้ำหนัก (แยก)'!B$16,'ค่าถ่วงน้ำหนัก (แยก)'!$B$9))</f>
        <v>ชาติ</v>
      </c>
      <c r="C23" s="1" t="str">
        <f>IF($L23='ค่าถ่วงน้ำหนัก (แยก)'!$B$1,'ค่าถ่วงน้ำหนัก (แยก)'!$B$14,IF(ตารางบันทึกผลงานรายบุคคล!$L23='ค่าถ่วงน้ำหนัก (แยก)'!$B$2,"-",'ค่าถ่วงน้ำหนัก (แยก)'!$B$10))</f>
        <v>ภูมิภาค</v>
      </c>
      <c r="D23" s="1" t="str">
        <f>IF($L23='ค่าถ่วงน้ำหนัก (แยก)'!$B$1,"-",IF(ตารางบันทึกผลงานรายบุคคล!$L23='ค่าถ่วงน้ำหนัก (แยก)'!$B$2,"-",'ค่าถ่วงน้ำหนัก (แยก)'!$B$11))</f>
        <v>จังหวัด</v>
      </c>
      <c r="E23" s="1" t="str">
        <f>IF($L23='ค่าถ่วงน้ำหนัก (แยก)'!$B$1,"-",IF(ตารางบันทึกผลงานรายบุคคล!$L23='ค่าถ่วงน้ำหนัก (แยก)'!$B$2,"-",'ค่าถ่วงน้ำหนัก (แยก)'!$B$18))</f>
        <v>ชนะเลิศ</v>
      </c>
      <c r="F23" s="1" t="str">
        <f>IF($L23='ค่าถ่วงน้ำหนัก (แยก)'!$B$1,"-",IF(ตารางบันทึกผลงานรายบุคคล!$L23='ค่าถ่วงน้ำหนัก (แยก)'!$B$2,"-",'ค่าถ่วงน้ำหนัก (แยก)'!$B$19))</f>
        <v>อันดับ 2</v>
      </c>
      <c r="G23" s="1" t="str">
        <f>IF($L23='ค่าถ่วงน้ำหนัก (แยก)'!$B$1,"-",IF(ตารางบันทึกผลงานรายบุคคล!$L23='ค่าถ่วงน้ำหนัก (แยก)'!$B$2,"-",'ค่าถ่วงน้ำหนัก (แยก)'!$B$20))</f>
        <v>อันดับ 3</v>
      </c>
      <c r="H23" s="1" t="str">
        <f>IF($L23='ค่าถ่วงน้ำหนัก (แยก)'!$B$1,"-",IF(ตารางบันทึกผลงานรายบุคคล!$L23='ค่าถ่วงน้ำหนัก (แยก)'!$B$2,"-",'ค่าถ่วงน้ำหนัก (แยก)'!$B$21))</f>
        <v>ชมเชย</v>
      </c>
      <c r="I23" s="53">
        <v>16</v>
      </c>
      <c r="J23" s="35"/>
      <c r="K23" s="35"/>
      <c r="L23" s="36"/>
      <c r="M23" s="37"/>
      <c r="N23" s="37"/>
      <c r="O23" s="37">
        <f>VLOOKUP(L23,'ค่าถ่วงน้ำหนัก (แยก)'!$B$1:$C$7,2,FALSE)</f>
        <v>0</v>
      </c>
      <c r="P23" s="37">
        <f>VLOOKUP(M23,'ค่าถ่วงน้ำหนัก (แยก)'!$B$8:$C$17,2,FALSE)</f>
        <v>0</v>
      </c>
      <c r="Q23" s="37">
        <f>VLOOKUP(ตารางบันทึกผลงานรายบุคคล!N23,'ค่าถ่วงน้ำหนัก (แยก)'!$B$18:$C$23,2,FALSE)</f>
        <v>10</v>
      </c>
      <c r="R23" s="44">
        <f t="shared" si="3"/>
        <v>0</v>
      </c>
    </row>
    <row r="24" spans="1:18">
      <c r="A24" s="1" t="str">
        <f>IF($L24='ค่าถ่วงน้ำหนัก (แยก)'!$B$1,'ค่าถ่วงน้ำหนัก (แยก)'!$B$12,IF(ตารางบันทึกผลงานรายบุคคล!$L24='ค่าถ่วงน้ำหนัก (แยก)'!$B$2,'ค่าถ่วงน้ำหนัก (แยก)'!$B$15,'ค่าถ่วงน้ำหนัก (แยก)'!$B$8))</f>
        <v>นานาชาติ</v>
      </c>
      <c r="B24" s="1" t="str">
        <f>IF($L24='ค่าถ่วงน้ำหนัก (แยก)'!$B$1,'ค่าถ่วงน้ำหนัก (แยก)'!$B$13,IF(ตารางบันทึกผลงานรายบุคคล!$L24='ค่าถ่วงน้ำหนัก (แยก)'!$B$2,'ค่าถ่วงน้ำหนัก (แยก)'!B$16,'ค่าถ่วงน้ำหนัก (แยก)'!$B$9))</f>
        <v>ชาติ</v>
      </c>
      <c r="C24" s="1" t="str">
        <f>IF($L24='ค่าถ่วงน้ำหนัก (แยก)'!$B$1,'ค่าถ่วงน้ำหนัก (แยก)'!$B$14,IF(ตารางบันทึกผลงานรายบุคคล!$L24='ค่าถ่วงน้ำหนัก (แยก)'!$B$2,"-",'ค่าถ่วงน้ำหนัก (แยก)'!$B$10))</f>
        <v>ภูมิภาค</v>
      </c>
      <c r="D24" s="1" t="str">
        <f>IF($L24='ค่าถ่วงน้ำหนัก (แยก)'!$B$1,"-",IF(ตารางบันทึกผลงานรายบุคคล!$L24='ค่าถ่วงน้ำหนัก (แยก)'!$B$2,"-",'ค่าถ่วงน้ำหนัก (แยก)'!$B$11))</f>
        <v>จังหวัด</v>
      </c>
      <c r="E24" s="1" t="str">
        <f>IF($L24='ค่าถ่วงน้ำหนัก (แยก)'!$B$1,"-",IF(ตารางบันทึกผลงานรายบุคคล!$L24='ค่าถ่วงน้ำหนัก (แยก)'!$B$2,"-",'ค่าถ่วงน้ำหนัก (แยก)'!$B$18))</f>
        <v>ชนะเลิศ</v>
      </c>
      <c r="F24" s="1" t="str">
        <f>IF($L24='ค่าถ่วงน้ำหนัก (แยก)'!$B$1,"-",IF(ตารางบันทึกผลงานรายบุคคล!$L24='ค่าถ่วงน้ำหนัก (แยก)'!$B$2,"-",'ค่าถ่วงน้ำหนัก (แยก)'!$B$19))</f>
        <v>อันดับ 2</v>
      </c>
      <c r="G24" s="1" t="str">
        <f>IF($L24='ค่าถ่วงน้ำหนัก (แยก)'!$B$1,"-",IF(ตารางบันทึกผลงานรายบุคคล!$L24='ค่าถ่วงน้ำหนัก (แยก)'!$B$2,"-",'ค่าถ่วงน้ำหนัก (แยก)'!$B$20))</f>
        <v>อันดับ 3</v>
      </c>
      <c r="H24" s="1" t="str">
        <f>IF($L24='ค่าถ่วงน้ำหนัก (แยก)'!$B$1,"-",IF(ตารางบันทึกผลงานรายบุคคล!$L24='ค่าถ่วงน้ำหนัก (แยก)'!$B$2,"-",'ค่าถ่วงน้ำหนัก (แยก)'!$B$21))</f>
        <v>ชมเชย</v>
      </c>
      <c r="I24" s="53">
        <v>17</v>
      </c>
      <c r="J24" s="35"/>
      <c r="K24" s="35"/>
      <c r="L24" s="36"/>
      <c r="M24" s="37"/>
      <c r="N24" s="37"/>
      <c r="O24" s="37">
        <f>VLOOKUP(L24,'ค่าถ่วงน้ำหนัก (แยก)'!$B$1:$C$7,2,FALSE)</f>
        <v>0</v>
      </c>
      <c r="P24" s="37">
        <f>VLOOKUP(M24,'ค่าถ่วงน้ำหนัก (แยก)'!$B$8:$C$17,2,FALSE)</f>
        <v>0</v>
      </c>
      <c r="Q24" s="37">
        <f>VLOOKUP(ตารางบันทึกผลงานรายบุคคล!N24,'ค่าถ่วงน้ำหนัก (แยก)'!$B$18:$C$23,2,FALSE)</f>
        <v>10</v>
      </c>
      <c r="R24" s="44">
        <f t="shared" si="3"/>
        <v>0</v>
      </c>
    </row>
    <row r="25" spans="1:18">
      <c r="A25" s="1" t="str">
        <f>IF($L25='ค่าถ่วงน้ำหนัก (แยก)'!$B$1,'ค่าถ่วงน้ำหนัก (แยก)'!$B$12,IF(ตารางบันทึกผลงานรายบุคคล!$L25='ค่าถ่วงน้ำหนัก (แยก)'!$B$2,'ค่าถ่วงน้ำหนัก (แยก)'!$B$15,'ค่าถ่วงน้ำหนัก (แยก)'!$B$8))</f>
        <v>นานาชาติ</v>
      </c>
      <c r="B25" s="1" t="str">
        <f>IF($L25='ค่าถ่วงน้ำหนัก (แยก)'!$B$1,'ค่าถ่วงน้ำหนัก (แยก)'!$B$13,IF(ตารางบันทึกผลงานรายบุคคล!$L25='ค่าถ่วงน้ำหนัก (แยก)'!$B$2,'ค่าถ่วงน้ำหนัก (แยก)'!B$16,'ค่าถ่วงน้ำหนัก (แยก)'!$B$9))</f>
        <v>ชาติ</v>
      </c>
      <c r="C25" s="1" t="str">
        <f>IF($L25='ค่าถ่วงน้ำหนัก (แยก)'!$B$1,'ค่าถ่วงน้ำหนัก (แยก)'!$B$14,IF(ตารางบันทึกผลงานรายบุคคล!$L25='ค่าถ่วงน้ำหนัก (แยก)'!$B$2,"-",'ค่าถ่วงน้ำหนัก (แยก)'!$B$10))</f>
        <v>ภูมิภาค</v>
      </c>
      <c r="D25" s="1" t="str">
        <f>IF($L25='ค่าถ่วงน้ำหนัก (แยก)'!$B$1,"-",IF(ตารางบันทึกผลงานรายบุคคล!$L25='ค่าถ่วงน้ำหนัก (แยก)'!$B$2,"-",'ค่าถ่วงน้ำหนัก (แยก)'!$B$11))</f>
        <v>จังหวัด</v>
      </c>
      <c r="E25" s="1" t="str">
        <f>IF($L25='ค่าถ่วงน้ำหนัก (แยก)'!$B$1,"-",IF(ตารางบันทึกผลงานรายบุคคล!$L25='ค่าถ่วงน้ำหนัก (แยก)'!$B$2,"-",'ค่าถ่วงน้ำหนัก (แยก)'!$B$18))</f>
        <v>ชนะเลิศ</v>
      </c>
      <c r="F25" s="1" t="str">
        <f>IF($L25='ค่าถ่วงน้ำหนัก (แยก)'!$B$1,"-",IF(ตารางบันทึกผลงานรายบุคคล!$L25='ค่าถ่วงน้ำหนัก (แยก)'!$B$2,"-",'ค่าถ่วงน้ำหนัก (แยก)'!$B$19))</f>
        <v>อันดับ 2</v>
      </c>
      <c r="G25" s="1" t="str">
        <f>IF($L25='ค่าถ่วงน้ำหนัก (แยก)'!$B$1,"-",IF(ตารางบันทึกผลงานรายบุคคล!$L25='ค่าถ่วงน้ำหนัก (แยก)'!$B$2,"-",'ค่าถ่วงน้ำหนัก (แยก)'!$B$20))</f>
        <v>อันดับ 3</v>
      </c>
      <c r="H25" s="1" t="str">
        <f>IF($L25='ค่าถ่วงน้ำหนัก (แยก)'!$B$1,"-",IF(ตารางบันทึกผลงานรายบุคคล!$L25='ค่าถ่วงน้ำหนัก (แยก)'!$B$2,"-",'ค่าถ่วงน้ำหนัก (แยก)'!$B$21))</f>
        <v>ชมเชย</v>
      </c>
      <c r="I25" s="53">
        <v>18</v>
      </c>
      <c r="J25" s="35"/>
      <c r="K25" s="35"/>
      <c r="L25" s="36"/>
      <c r="M25" s="37"/>
      <c r="N25" s="37"/>
      <c r="O25" s="37">
        <f>VLOOKUP(L25,'ค่าถ่วงน้ำหนัก (แยก)'!$B$1:$C$7,2,FALSE)</f>
        <v>0</v>
      </c>
      <c r="P25" s="37">
        <f>VLOOKUP(M25,'ค่าถ่วงน้ำหนัก (แยก)'!$B$8:$C$17,2,FALSE)</f>
        <v>0</v>
      </c>
      <c r="Q25" s="37">
        <f>VLOOKUP(ตารางบันทึกผลงานรายบุคคล!N25,'ค่าถ่วงน้ำหนัก (แยก)'!$B$18:$C$23,2,FALSE)</f>
        <v>10</v>
      </c>
      <c r="R25" s="44">
        <f t="shared" si="3"/>
        <v>0</v>
      </c>
    </row>
    <row r="26" spans="1:18">
      <c r="A26" s="1" t="str">
        <f>IF($L26='ค่าถ่วงน้ำหนัก (แยก)'!$B$1,'ค่าถ่วงน้ำหนัก (แยก)'!$B$12,IF(ตารางบันทึกผลงานรายบุคคล!$L26='ค่าถ่วงน้ำหนัก (แยก)'!$B$2,'ค่าถ่วงน้ำหนัก (แยก)'!$B$15,'ค่าถ่วงน้ำหนัก (แยก)'!$B$8))</f>
        <v>นานาชาติ</v>
      </c>
      <c r="B26" s="1" t="str">
        <f>IF($L26='ค่าถ่วงน้ำหนัก (แยก)'!$B$1,'ค่าถ่วงน้ำหนัก (แยก)'!$B$13,IF(ตารางบันทึกผลงานรายบุคคล!$L26='ค่าถ่วงน้ำหนัก (แยก)'!$B$2,'ค่าถ่วงน้ำหนัก (แยก)'!B$16,'ค่าถ่วงน้ำหนัก (แยก)'!$B$9))</f>
        <v>ชาติ</v>
      </c>
      <c r="C26" s="1" t="str">
        <f>IF($L26='ค่าถ่วงน้ำหนัก (แยก)'!$B$1,'ค่าถ่วงน้ำหนัก (แยก)'!$B$14,IF(ตารางบันทึกผลงานรายบุคคล!$L26='ค่าถ่วงน้ำหนัก (แยก)'!$B$2,"-",'ค่าถ่วงน้ำหนัก (แยก)'!$B$10))</f>
        <v>ภูมิภาค</v>
      </c>
      <c r="D26" s="1" t="str">
        <f>IF($L26='ค่าถ่วงน้ำหนัก (แยก)'!$B$1,"-",IF(ตารางบันทึกผลงานรายบุคคล!$L26='ค่าถ่วงน้ำหนัก (แยก)'!$B$2,"-",'ค่าถ่วงน้ำหนัก (แยก)'!$B$11))</f>
        <v>จังหวัด</v>
      </c>
      <c r="E26" s="1" t="str">
        <f>IF($L26='ค่าถ่วงน้ำหนัก (แยก)'!$B$1,"-",IF(ตารางบันทึกผลงานรายบุคคล!$L26='ค่าถ่วงน้ำหนัก (แยก)'!$B$2,"-",'ค่าถ่วงน้ำหนัก (แยก)'!$B$18))</f>
        <v>ชนะเลิศ</v>
      </c>
      <c r="F26" s="1" t="str">
        <f>IF($L26='ค่าถ่วงน้ำหนัก (แยก)'!$B$1,"-",IF(ตารางบันทึกผลงานรายบุคคล!$L26='ค่าถ่วงน้ำหนัก (แยก)'!$B$2,"-",'ค่าถ่วงน้ำหนัก (แยก)'!$B$19))</f>
        <v>อันดับ 2</v>
      </c>
      <c r="G26" s="1" t="str">
        <f>IF($L26='ค่าถ่วงน้ำหนัก (แยก)'!$B$1,"-",IF(ตารางบันทึกผลงานรายบุคคล!$L26='ค่าถ่วงน้ำหนัก (แยก)'!$B$2,"-",'ค่าถ่วงน้ำหนัก (แยก)'!$B$20))</f>
        <v>อันดับ 3</v>
      </c>
      <c r="H26" s="1" t="str">
        <f>IF($L26='ค่าถ่วงน้ำหนัก (แยก)'!$B$1,"-",IF(ตารางบันทึกผลงานรายบุคคล!$L26='ค่าถ่วงน้ำหนัก (แยก)'!$B$2,"-",'ค่าถ่วงน้ำหนัก (แยก)'!$B$21))</f>
        <v>ชมเชย</v>
      </c>
      <c r="I26" s="53">
        <v>19</v>
      </c>
      <c r="J26" s="35"/>
      <c r="K26" s="35"/>
      <c r="L26" s="36"/>
      <c r="M26" s="37"/>
      <c r="N26" s="37"/>
      <c r="O26" s="37">
        <f>VLOOKUP(L26,'ค่าถ่วงน้ำหนัก (แยก)'!$B$1:$C$7,2,FALSE)</f>
        <v>0</v>
      </c>
      <c r="P26" s="37">
        <f>VLOOKUP(M26,'ค่าถ่วงน้ำหนัก (แยก)'!$B$8:$C$17,2,FALSE)</f>
        <v>0</v>
      </c>
      <c r="Q26" s="37">
        <f>VLOOKUP(ตารางบันทึกผลงานรายบุคคล!N26,'ค่าถ่วงน้ำหนัก (แยก)'!$B$18:$C$23,2,FALSE)</f>
        <v>10</v>
      </c>
      <c r="R26" s="44">
        <f t="shared" si="3"/>
        <v>0</v>
      </c>
    </row>
    <row r="27" spans="1:18" ht="19.5" thickBot="1">
      <c r="A27" s="1" t="str">
        <f>IF($L27='ค่าถ่วงน้ำหนัก (แยก)'!$B$1,'ค่าถ่วงน้ำหนัก (แยก)'!$B$12,IF(ตารางบันทึกผลงานรายบุคคล!$L27='ค่าถ่วงน้ำหนัก (แยก)'!$B$2,'ค่าถ่วงน้ำหนัก (แยก)'!$B$15,'ค่าถ่วงน้ำหนัก (แยก)'!$B$8))</f>
        <v>นานาชาติ</v>
      </c>
      <c r="B27" s="1" t="str">
        <f>IF($L27='ค่าถ่วงน้ำหนัก (แยก)'!$B$1,'ค่าถ่วงน้ำหนัก (แยก)'!$B$13,IF(ตารางบันทึกผลงานรายบุคคล!$L27='ค่าถ่วงน้ำหนัก (แยก)'!$B$2,'ค่าถ่วงน้ำหนัก (แยก)'!B$16,'ค่าถ่วงน้ำหนัก (แยก)'!$B$9))</f>
        <v>ชาติ</v>
      </c>
      <c r="C27" s="1" t="str">
        <f>IF($L27='ค่าถ่วงน้ำหนัก (แยก)'!$B$1,'ค่าถ่วงน้ำหนัก (แยก)'!$B$14,IF(ตารางบันทึกผลงานรายบุคคล!$L27='ค่าถ่วงน้ำหนัก (แยก)'!$B$2,"-",'ค่าถ่วงน้ำหนัก (แยก)'!$B$10))</f>
        <v>ภูมิภาค</v>
      </c>
      <c r="D27" s="1" t="str">
        <f>IF($L27='ค่าถ่วงน้ำหนัก (แยก)'!$B$1,"-",IF(ตารางบันทึกผลงานรายบุคคล!$L27='ค่าถ่วงน้ำหนัก (แยก)'!$B$2,"-",'ค่าถ่วงน้ำหนัก (แยก)'!$B$11))</f>
        <v>จังหวัด</v>
      </c>
      <c r="E27" s="1" t="str">
        <f>IF($L27='ค่าถ่วงน้ำหนัก (แยก)'!$B$1,"-",IF(ตารางบันทึกผลงานรายบุคคล!$L27='ค่าถ่วงน้ำหนัก (แยก)'!$B$2,"-",'ค่าถ่วงน้ำหนัก (แยก)'!$B$18))</f>
        <v>ชนะเลิศ</v>
      </c>
      <c r="F27" s="1" t="str">
        <f>IF($L27='ค่าถ่วงน้ำหนัก (แยก)'!$B$1,"-",IF(ตารางบันทึกผลงานรายบุคคล!$L27='ค่าถ่วงน้ำหนัก (แยก)'!$B$2,"-",'ค่าถ่วงน้ำหนัก (แยก)'!$B$19))</f>
        <v>อันดับ 2</v>
      </c>
      <c r="G27" s="1" t="str">
        <f>IF($L27='ค่าถ่วงน้ำหนัก (แยก)'!$B$1,"-",IF(ตารางบันทึกผลงานรายบุคคล!$L27='ค่าถ่วงน้ำหนัก (แยก)'!$B$2,"-",'ค่าถ่วงน้ำหนัก (แยก)'!$B$20))</f>
        <v>อันดับ 3</v>
      </c>
      <c r="H27" s="1" t="str">
        <f>IF($L27='ค่าถ่วงน้ำหนัก (แยก)'!$B$1,"-",IF(ตารางบันทึกผลงานรายบุคคล!$L27='ค่าถ่วงน้ำหนัก (แยก)'!$B$2,"-",'ค่าถ่วงน้ำหนัก (แยก)'!$B$21))</f>
        <v>ชมเชย</v>
      </c>
      <c r="I27" s="67">
        <v>20</v>
      </c>
      <c r="J27" s="38"/>
      <c r="K27" s="68"/>
      <c r="L27" s="69"/>
      <c r="M27" s="39"/>
      <c r="N27" s="39"/>
      <c r="O27" s="66">
        <f>VLOOKUP(L27,'ค่าถ่วงน้ำหนัก (แยก)'!$B$1:$C$7,2,FALSE)</f>
        <v>0</v>
      </c>
      <c r="P27" s="66">
        <f>VLOOKUP(M27,'ค่าถ่วงน้ำหนัก (แยก)'!$B$8:$C$17,2,FALSE)</f>
        <v>0</v>
      </c>
      <c r="Q27" s="66">
        <f>VLOOKUP(ตารางบันทึกผลงานรายบุคคล!N27,'ค่าถ่วงน้ำหนัก (แยก)'!$B$18:$C$23,2,FALSE)</f>
        <v>10</v>
      </c>
      <c r="R27" s="45">
        <f t="shared" si="3"/>
        <v>0</v>
      </c>
    </row>
    <row r="28" spans="1:18">
      <c r="I28" s="4"/>
      <c r="K28" s="4"/>
      <c r="L28" s="4"/>
    </row>
    <row r="30" spans="1:18">
      <c r="L30" s="2" t="s">
        <v>46</v>
      </c>
    </row>
    <row r="31" spans="1:18">
      <c r="L31" s="65" t="s">
        <v>47</v>
      </c>
    </row>
    <row r="35" spans="13:13">
      <c r="M35" s="1" t="s">
        <v>48</v>
      </c>
    </row>
  </sheetData>
  <mergeCells count="5">
    <mergeCell ref="I1:R1"/>
    <mergeCell ref="J3:L3"/>
    <mergeCell ref="J4:L4"/>
    <mergeCell ref="N4:R4"/>
    <mergeCell ref="N3:R3"/>
  </mergeCells>
  <dataValidations count="5">
    <dataValidation type="list" allowBlank="1" showInputMessage="1" showErrorMessage="1" sqref="M9:M20 M22:M27">
      <formula1>$A9:$D9</formula1>
    </dataValidation>
    <dataValidation type="list" allowBlank="1" showInputMessage="1" showErrorMessage="1" sqref="N9:N20 N22:N27">
      <formula1>$E9:$H9</formula1>
    </dataValidation>
    <dataValidation type="list" allowBlank="1" showInputMessage="1" showErrorMessage="1" sqref="N8 N21">
      <formula1>$E$8:$H$8</formula1>
    </dataValidation>
    <dataValidation type="list" allowBlank="1" showInputMessage="1" showErrorMessage="1" sqref="M8 M21">
      <formula1>$A$8:$D$8</formula1>
    </dataValidation>
    <dataValidation type="list" allowBlank="1" showInputMessage="1" showErrorMessage="1" sqref="L8:L27">
      <formula1>หมวด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C23" sqref="C23"/>
    </sheetView>
  </sheetViews>
  <sheetFormatPr defaultRowHeight="14.25"/>
  <cols>
    <col min="2" max="2" width="17.25" customWidth="1"/>
  </cols>
  <sheetData>
    <row r="1" spans="1:3" ht="18.75">
      <c r="A1" s="47" t="s">
        <v>36</v>
      </c>
      <c r="B1" s="31" t="s">
        <v>12</v>
      </c>
      <c r="C1" s="31">
        <v>1</v>
      </c>
    </row>
    <row r="2" spans="1:3" ht="18.75">
      <c r="A2" s="47"/>
      <c r="B2" s="31" t="s">
        <v>13</v>
      </c>
      <c r="C2" s="31">
        <v>1</v>
      </c>
    </row>
    <row r="3" spans="1:3" ht="18.75">
      <c r="A3" s="47"/>
      <c r="B3" s="31" t="s">
        <v>37</v>
      </c>
      <c r="C3" s="31">
        <v>1</v>
      </c>
    </row>
    <row r="4" spans="1:3" ht="18.75">
      <c r="A4" s="47"/>
      <c r="B4" s="31" t="s">
        <v>38</v>
      </c>
      <c r="C4" s="31">
        <v>0.8</v>
      </c>
    </row>
    <row r="5" spans="1:3" ht="18.75">
      <c r="A5" s="47"/>
      <c r="B5" s="31" t="s">
        <v>10</v>
      </c>
      <c r="C5" s="31">
        <v>0.6</v>
      </c>
    </row>
    <row r="6" spans="1:3" ht="18.75">
      <c r="A6" s="47"/>
      <c r="B6" s="31" t="s">
        <v>11</v>
      </c>
      <c r="C6" s="31">
        <v>0.4</v>
      </c>
    </row>
    <row r="7" spans="1:3" ht="18.75">
      <c r="A7" s="47"/>
      <c r="B7" s="32">
        <v>0</v>
      </c>
      <c r="C7" s="31">
        <v>0</v>
      </c>
    </row>
    <row r="8" spans="1:3" ht="18.75">
      <c r="A8" s="47" t="s">
        <v>19</v>
      </c>
      <c r="B8" s="31" t="s">
        <v>0</v>
      </c>
      <c r="C8" s="31">
        <v>5</v>
      </c>
    </row>
    <row r="9" spans="1:3" ht="18.75">
      <c r="A9" s="47"/>
      <c r="B9" s="31" t="s">
        <v>1</v>
      </c>
      <c r="C9" s="31">
        <v>3</v>
      </c>
    </row>
    <row r="10" spans="1:3" ht="18.75">
      <c r="A10" s="47"/>
      <c r="B10" s="31" t="s">
        <v>2</v>
      </c>
      <c r="C10" s="31">
        <v>2</v>
      </c>
    </row>
    <row r="11" spans="1:3" ht="18.75">
      <c r="A11" s="47"/>
      <c r="B11" s="31" t="s">
        <v>3</v>
      </c>
      <c r="C11" s="31">
        <v>1</v>
      </c>
    </row>
    <row r="12" spans="1:3" ht="18.75">
      <c r="A12" s="47"/>
      <c r="B12" s="31" t="s">
        <v>15</v>
      </c>
      <c r="C12" s="31">
        <v>3</v>
      </c>
    </row>
    <row r="13" spans="1:3" ht="18.75">
      <c r="A13" s="47"/>
      <c r="B13" s="31" t="s">
        <v>16</v>
      </c>
      <c r="C13" s="31">
        <v>2</v>
      </c>
    </row>
    <row r="14" spans="1:3" ht="18.75">
      <c r="A14" s="47"/>
      <c r="B14" s="31" t="s">
        <v>14</v>
      </c>
      <c r="C14" s="31">
        <v>1</v>
      </c>
    </row>
    <row r="15" spans="1:3" ht="18.75">
      <c r="A15" s="47"/>
      <c r="B15" s="31" t="s">
        <v>17</v>
      </c>
      <c r="C15" s="31">
        <v>3</v>
      </c>
    </row>
    <row r="16" spans="1:3" ht="18.75">
      <c r="A16" s="47"/>
      <c r="B16" s="31" t="s">
        <v>18</v>
      </c>
      <c r="C16" s="31">
        <v>2</v>
      </c>
    </row>
    <row r="17" spans="1:3" ht="18.75">
      <c r="A17" s="47"/>
      <c r="B17" s="33">
        <v>0</v>
      </c>
      <c r="C17" s="31">
        <v>0</v>
      </c>
    </row>
    <row r="18" spans="1:3" ht="18.75">
      <c r="A18" s="47" t="s">
        <v>20</v>
      </c>
      <c r="B18" s="31" t="s">
        <v>4</v>
      </c>
      <c r="C18" s="31">
        <v>10</v>
      </c>
    </row>
    <row r="19" spans="1:3" ht="18.75">
      <c r="A19" s="47"/>
      <c r="B19" s="31" t="s">
        <v>5</v>
      </c>
      <c r="C19" s="31">
        <v>8</v>
      </c>
    </row>
    <row r="20" spans="1:3" ht="18.75">
      <c r="A20" s="47"/>
      <c r="B20" s="31" t="s">
        <v>6</v>
      </c>
      <c r="C20" s="31">
        <v>6</v>
      </c>
    </row>
    <row r="21" spans="1:3" ht="18.75">
      <c r="A21" s="47"/>
      <c r="B21" s="31" t="s">
        <v>7</v>
      </c>
      <c r="C21" s="31">
        <v>4</v>
      </c>
    </row>
    <row r="22" spans="1:3" ht="18.75">
      <c r="A22" s="47"/>
      <c r="B22" s="32">
        <v>0</v>
      </c>
      <c r="C22" s="31">
        <v>10</v>
      </c>
    </row>
    <row r="23" spans="1:3" ht="18.75">
      <c r="A23" s="47"/>
      <c r="B23" s="32" t="s">
        <v>23</v>
      </c>
      <c r="C23" s="31">
        <v>10</v>
      </c>
    </row>
  </sheetData>
  <sheetProtection password="CC71" sheet="1" objects="1" scenarios="1" formatCells="0" formatColumns="0" formatRows="0"/>
  <mergeCells count="3">
    <mergeCell ref="A1:A7"/>
    <mergeCell ref="A8:A17"/>
    <mergeCell ref="A18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I33"/>
  <sheetViews>
    <sheetView workbookViewId="0">
      <selection activeCell="E10" sqref="E10"/>
    </sheetView>
  </sheetViews>
  <sheetFormatPr defaultColWidth="8.75" defaultRowHeight="18.75" outlineLevelCol="1"/>
  <cols>
    <col min="1" max="1" width="8.375" style="1" customWidth="1"/>
    <col min="2" max="2" width="8.75" style="1"/>
    <col min="3" max="3" width="6.625" style="1" customWidth="1"/>
    <col min="4" max="4" width="9.5" style="1" customWidth="1" outlineLevel="1"/>
    <col min="5" max="5" width="15.375" style="1" customWidth="1" outlineLevel="1"/>
    <col min="6" max="6" width="12.875" style="1" customWidth="1"/>
    <col min="7" max="7" width="10" style="1" customWidth="1"/>
    <col min="8" max="8" width="15.5" style="1" customWidth="1"/>
    <col min="9" max="9" width="16.25" style="1" customWidth="1"/>
    <col min="10" max="10" width="18.125" style="1" customWidth="1"/>
    <col min="11" max="11" width="14.25" style="1" customWidth="1"/>
    <col min="12" max="12" width="5.5" style="1" customWidth="1"/>
    <col min="13" max="14" width="6.625" style="1" customWidth="1"/>
    <col min="15" max="15" width="6.875" style="1" customWidth="1"/>
    <col min="16" max="16" width="5.5" style="1" customWidth="1"/>
    <col min="17" max="18" width="6.625" style="1" customWidth="1"/>
    <col min="19" max="19" width="6.875" style="1" customWidth="1"/>
    <col min="20" max="20" width="5.5" style="1" customWidth="1"/>
    <col min="21" max="16384" width="8.75" style="1"/>
  </cols>
  <sheetData>
    <row r="1" spans="2:9" ht="19.5" thickBot="1">
      <c r="B1" s="51" t="s">
        <v>30</v>
      </c>
      <c r="C1" s="51"/>
      <c r="D1" s="51"/>
      <c r="E1" s="51"/>
      <c r="F1" s="51"/>
      <c r="G1" s="51"/>
      <c r="H1" s="51"/>
      <c r="I1" s="51"/>
    </row>
    <row r="2" spans="2:9">
      <c r="B2" s="3"/>
      <c r="C2" s="4"/>
      <c r="D2" s="4"/>
      <c r="E2" s="20" t="s">
        <v>26</v>
      </c>
      <c r="F2" s="4">
        <f>'ค่าถ่วงน้ำหนัก (แยก)'!C1</f>
        <v>1</v>
      </c>
      <c r="G2" s="4">
        <f>'ค่าถ่วงน้ำหนัก (แยก)'!C4</f>
        <v>0.8</v>
      </c>
      <c r="H2" s="4">
        <f>'ค่าถ่วงน้ำหนัก (แยก)'!C5</f>
        <v>0.6</v>
      </c>
      <c r="I2" s="5">
        <f>'ค่าถ่วงน้ำหนัก (แยก)'!C6</f>
        <v>0.4</v>
      </c>
    </row>
    <row r="3" spans="2:9" ht="19.5" thickBot="1">
      <c r="B3" s="6"/>
      <c r="C3" s="7"/>
      <c r="D3" s="7"/>
      <c r="E3" s="22" t="s">
        <v>27</v>
      </c>
      <c r="F3" s="11" t="s">
        <v>9</v>
      </c>
      <c r="G3" s="11" t="s">
        <v>8</v>
      </c>
      <c r="H3" s="11" t="s">
        <v>10</v>
      </c>
      <c r="I3" s="21" t="s">
        <v>11</v>
      </c>
    </row>
    <row r="4" spans="2:9" ht="19.5" thickBot="1">
      <c r="B4" s="24" t="s">
        <v>19</v>
      </c>
      <c r="C4" s="26" t="s">
        <v>20</v>
      </c>
      <c r="D4" s="30" t="s">
        <v>21</v>
      </c>
      <c r="E4" s="25" t="s">
        <v>22</v>
      </c>
      <c r="F4" s="18"/>
      <c r="G4" s="18"/>
      <c r="H4" s="18"/>
      <c r="I4" s="19"/>
    </row>
    <row r="5" spans="2:9">
      <c r="B5" s="48" t="s">
        <v>0</v>
      </c>
      <c r="C5" s="8" t="s">
        <v>4</v>
      </c>
      <c r="D5" s="27">
        <f>'ค่าถ่วงน้ำหนัก (แยก)'!C8</f>
        <v>5</v>
      </c>
      <c r="E5" s="13">
        <f>'ค่าถ่วงน้ำหนัก (แยก)'!C$18</f>
        <v>10</v>
      </c>
      <c r="F5" s="14">
        <f t="shared" ref="F5:I20" si="0">F$2*$E5*$D5</f>
        <v>50</v>
      </c>
      <c r="G5" s="14">
        <f t="shared" si="0"/>
        <v>40</v>
      </c>
      <c r="H5" s="14">
        <f t="shared" si="0"/>
        <v>30</v>
      </c>
      <c r="I5" s="15">
        <f t="shared" si="0"/>
        <v>20</v>
      </c>
    </row>
    <row r="6" spans="2:9">
      <c r="B6" s="49"/>
      <c r="C6" s="8" t="s">
        <v>5</v>
      </c>
      <c r="D6" s="27">
        <f>D5</f>
        <v>5</v>
      </c>
      <c r="E6" s="13">
        <f>'ค่าถ่วงน้ำหนัก (แยก)'!C$19</f>
        <v>8</v>
      </c>
      <c r="F6" s="14">
        <f t="shared" si="0"/>
        <v>40</v>
      </c>
      <c r="G6" s="14">
        <f t="shared" si="0"/>
        <v>32</v>
      </c>
      <c r="H6" s="14">
        <f t="shared" si="0"/>
        <v>24</v>
      </c>
      <c r="I6" s="15">
        <f t="shared" si="0"/>
        <v>16</v>
      </c>
    </row>
    <row r="7" spans="2:9">
      <c r="B7" s="49"/>
      <c r="C7" s="8" t="s">
        <v>6</v>
      </c>
      <c r="D7" s="27">
        <f>D5</f>
        <v>5</v>
      </c>
      <c r="E7" s="13">
        <f>'ค่าถ่วงน้ำหนัก (แยก)'!C$20</f>
        <v>6</v>
      </c>
      <c r="F7" s="14">
        <f t="shared" si="0"/>
        <v>30</v>
      </c>
      <c r="G7" s="14">
        <f t="shared" si="0"/>
        <v>24.000000000000004</v>
      </c>
      <c r="H7" s="14">
        <f t="shared" si="0"/>
        <v>18</v>
      </c>
      <c r="I7" s="15">
        <f t="shared" si="0"/>
        <v>12.000000000000002</v>
      </c>
    </row>
    <row r="8" spans="2:9">
      <c r="B8" s="49"/>
      <c r="C8" s="8" t="s">
        <v>7</v>
      </c>
      <c r="D8" s="27">
        <f>D5</f>
        <v>5</v>
      </c>
      <c r="E8" s="13">
        <f>'ค่าถ่วงน้ำหนัก (แยก)'!C$21</f>
        <v>4</v>
      </c>
      <c r="F8" s="14">
        <f t="shared" si="0"/>
        <v>20</v>
      </c>
      <c r="G8" s="14">
        <f t="shared" si="0"/>
        <v>16</v>
      </c>
      <c r="H8" s="14">
        <f t="shared" si="0"/>
        <v>12</v>
      </c>
      <c r="I8" s="15">
        <f t="shared" si="0"/>
        <v>8</v>
      </c>
    </row>
    <row r="9" spans="2:9">
      <c r="B9" s="49" t="s">
        <v>1</v>
      </c>
      <c r="C9" s="8" t="s">
        <v>4</v>
      </c>
      <c r="D9" s="27">
        <f>'ค่าถ่วงน้ำหนัก (แยก)'!C9</f>
        <v>3</v>
      </c>
      <c r="E9" s="13">
        <f>'ค่าถ่วงน้ำหนัก (แยก)'!C$18</f>
        <v>10</v>
      </c>
      <c r="F9" s="14">
        <f t="shared" si="0"/>
        <v>30</v>
      </c>
      <c r="G9" s="14">
        <f t="shared" si="0"/>
        <v>24</v>
      </c>
      <c r="H9" s="14">
        <f t="shared" si="0"/>
        <v>18</v>
      </c>
      <c r="I9" s="15">
        <f t="shared" si="0"/>
        <v>12</v>
      </c>
    </row>
    <row r="10" spans="2:9">
      <c r="B10" s="49"/>
      <c r="C10" s="8" t="s">
        <v>5</v>
      </c>
      <c r="D10" s="27">
        <f>D9</f>
        <v>3</v>
      </c>
      <c r="E10" s="13">
        <f>'ค่าถ่วงน้ำหนัก (แยก)'!C$19</f>
        <v>8</v>
      </c>
      <c r="F10" s="14">
        <f t="shared" si="0"/>
        <v>24</v>
      </c>
      <c r="G10" s="14">
        <f t="shared" si="0"/>
        <v>19.200000000000003</v>
      </c>
      <c r="H10" s="14">
        <f t="shared" si="0"/>
        <v>14.399999999999999</v>
      </c>
      <c r="I10" s="15">
        <f t="shared" si="0"/>
        <v>9.6000000000000014</v>
      </c>
    </row>
    <row r="11" spans="2:9">
      <c r="B11" s="49"/>
      <c r="C11" s="8" t="s">
        <v>6</v>
      </c>
      <c r="D11" s="27">
        <f>D9</f>
        <v>3</v>
      </c>
      <c r="E11" s="13">
        <f>'ค่าถ่วงน้ำหนัก (แยก)'!C$20</f>
        <v>6</v>
      </c>
      <c r="F11" s="14">
        <f t="shared" si="0"/>
        <v>18</v>
      </c>
      <c r="G11" s="14">
        <f t="shared" si="0"/>
        <v>14.400000000000002</v>
      </c>
      <c r="H11" s="14">
        <f t="shared" si="0"/>
        <v>10.799999999999999</v>
      </c>
      <c r="I11" s="15">
        <f t="shared" si="0"/>
        <v>7.2000000000000011</v>
      </c>
    </row>
    <row r="12" spans="2:9">
      <c r="B12" s="49"/>
      <c r="C12" s="8" t="s">
        <v>7</v>
      </c>
      <c r="D12" s="27">
        <f>D9</f>
        <v>3</v>
      </c>
      <c r="E12" s="13">
        <f>'ค่าถ่วงน้ำหนัก (แยก)'!C$21</f>
        <v>4</v>
      </c>
      <c r="F12" s="14">
        <f t="shared" si="0"/>
        <v>12</v>
      </c>
      <c r="G12" s="14">
        <f t="shared" si="0"/>
        <v>9.6000000000000014</v>
      </c>
      <c r="H12" s="14">
        <f t="shared" si="0"/>
        <v>7.1999999999999993</v>
      </c>
      <c r="I12" s="15">
        <f t="shared" si="0"/>
        <v>4.8000000000000007</v>
      </c>
    </row>
    <row r="13" spans="2:9">
      <c r="B13" s="49" t="s">
        <v>2</v>
      </c>
      <c r="C13" s="8" t="s">
        <v>4</v>
      </c>
      <c r="D13" s="27">
        <f>'ค่าถ่วงน้ำหนัก (แยก)'!C10</f>
        <v>2</v>
      </c>
      <c r="E13" s="13">
        <f>'ค่าถ่วงน้ำหนัก (แยก)'!C$18</f>
        <v>10</v>
      </c>
      <c r="F13" s="14">
        <f t="shared" si="0"/>
        <v>20</v>
      </c>
      <c r="G13" s="14">
        <f t="shared" si="0"/>
        <v>16</v>
      </c>
      <c r="H13" s="14">
        <f t="shared" si="0"/>
        <v>12</v>
      </c>
      <c r="I13" s="15">
        <f t="shared" si="0"/>
        <v>8</v>
      </c>
    </row>
    <row r="14" spans="2:9">
      <c r="B14" s="49"/>
      <c r="C14" s="8" t="s">
        <v>5</v>
      </c>
      <c r="D14" s="27">
        <f>D13</f>
        <v>2</v>
      </c>
      <c r="E14" s="13">
        <f>'ค่าถ่วงน้ำหนัก (แยก)'!C$19</f>
        <v>8</v>
      </c>
      <c r="F14" s="14">
        <f t="shared" si="0"/>
        <v>16</v>
      </c>
      <c r="G14" s="14">
        <f t="shared" si="0"/>
        <v>12.8</v>
      </c>
      <c r="H14" s="14">
        <f t="shared" si="0"/>
        <v>9.6</v>
      </c>
      <c r="I14" s="15">
        <f t="shared" si="0"/>
        <v>6.4</v>
      </c>
    </row>
    <row r="15" spans="2:9">
      <c r="B15" s="49"/>
      <c r="C15" s="8" t="s">
        <v>6</v>
      </c>
      <c r="D15" s="27">
        <f>D13</f>
        <v>2</v>
      </c>
      <c r="E15" s="13">
        <f>'ค่าถ่วงน้ำหนัก (แยก)'!C$20</f>
        <v>6</v>
      </c>
      <c r="F15" s="14">
        <f t="shared" si="0"/>
        <v>12</v>
      </c>
      <c r="G15" s="14">
        <f t="shared" si="0"/>
        <v>9.6000000000000014</v>
      </c>
      <c r="H15" s="14">
        <f t="shared" si="0"/>
        <v>7.1999999999999993</v>
      </c>
      <c r="I15" s="15">
        <f t="shared" si="0"/>
        <v>4.8000000000000007</v>
      </c>
    </row>
    <row r="16" spans="2:9">
      <c r="B16" s="49"/>
      <c r="C16" s="8" t="s">
        <v>7</v>
      </c>
      <c r="D16" s="27">
        <f>D13</f>
        <v>2</v>
      </c>
      <c r="E16" s="13">
        <f>'ค่าถ่วงน้ำหนัก (แยก)'!C$21</f>
        <v>4</v>
      </c>
      <c r="F16" s="14">
        <f t="shared" si="0"/>
        <v>8</v>
      </c>
      <c r="G16" s="14">
        <f t="shared" si="0"/>
        <v>6.4</v>
      </c>
      <c r="H16" s="14">
        <f t="shared" si="0"/>
        <v>4.8</v>
      </c>
      <c r="I16" s="15">
        <f t="shared" si="0"/>
        <v>3.2</v>
      </c>
    </row>
    <row r="17" spans="2:9">
      <c r="B17" s="49" t="s">
        <v>3</v>
      </c>
      <c r="C17" s="8" t="s">
        <v>4</v>
      </c>
      <c r="D17" s="27">
        <f>'ค่าถ่วงน้ำหนัก (แยก)'!C11</f>
        <v>1</v>
      </c>
      <c r="E17" s="13">
        <f>'ค่าถ่วงน้ำหนัก (แยก)'!C$18</f>
        <v>10</v>
      </c>
      <c r="F17" s="14">
        <f t="shared" si="0"/>
        <v>10</v>
      </c>
      <c r="G17" s="14">
        <f t="shared" si="0"/>
        <v>8</v>
      </c>
      <c r="H17" s="14">
        <f t="shared" si="0"/>
        <v>6</v>
      </c>
      <c r="I17" s="15">
        <f t="shared" si="0"/>
        <v>4</v>
      </c>
    </row>
    <row r="18" spans="2:9">
      <c r="B18" s="49"/>
      <c r="C18" s="8" t="s">
        <v>5</v>
      </c>
      <c r="D18" s="27">
        <f>D17</f>
        <v>1</v>
      </c>
      <c r="E18" s="13">
        <f>'ค่าถ่วงน้ำหนัก (แยก)'!C$19</f>
        <v>8</v>
      </c>
      <c r="F18" s="14">
        <f t="shared" si="0"/>
        <v>8</v>
      </c>
      <c r="G18" s="14">
        <f t="shared" si="0"/>
        <v>6.4</v>
      </c>
      <c r="H18" s="14">
        <f t="shared" si="0"/>
        <v>4.8</v>
      </c>
      <c r="I18" s="15">
        <f t="shared" si="0"/>
        <v>3.2</v>
      </c>
    </row>
    <row r="19" spans="2:9">
      <c r="B19" s="49"/>
      <c r="C19" s="8" t="s">
        <v>6</v>
      </c>
      <c r="D19" s="27">
        <f>D17</f>
        <v>1</v>
      </c>
      <c r="E19" s="13">
        <f>'ค่าถ่วงน้ำหนัก (แยก)'!C$20</f>
        <v>6</v>
      </c>
      <c r="F19" s="14">
        <f t="shared" si="0"/>
        <v>6</v>
      </c>
      <c r="G19" s="14">
        <f t="shared" si="0"/>
        <v>4.8000000000000007</v>
      </c>
      <c r="H19" s="14">
        <f t="shared" si="0"/>
        <v>3.5999999999999996</v>
      </c>
      <c r="I19" s="15">
        <f t="shared" si="0"/>
        <v>2.4000000000000004</v>
      </c>
    </row>
    <row r="20" spans="2:9" ht="19.5" thickBot="1">
      <c r="B20" s="50"/>
      <c r="C20" s="21" t="s">
        <v>7</v>
      </c>
      <c r="D20" s="28">
        <f>D17</f>
        <v>1</v>
      </c>
      <c r="E20" s="23">
        <f>'ค่าถ่วงน้ำหนัก (แยก)'!C$21</f>
        <v>4</v>
      </c>
      <c r="F20" s="16">
        <f t="shared" si="0"/>
        <v>4</v>
      </c>
      <c r="G20" s="16">
        <f t="shared" si="0"/>
        <v>3.2</v>
      </c>
      <c r="H20" s="16">
        <f t="shared" si="0"/>
        <v>2.4</v>
      </c>
      <c r="I20" s="17">
        <f t="shared" si="0"/>
        <v>1.6</v>
      </c>
    </row>
    <row r="21" spans="2:9" ht="19.5" thickBot="1"/>
    <row r="22" spans="2:9">
      <c r="C22" s="3" t="s">
        <v>12</v>
      </c>
      <c r="D22" s="4"/>
      <c r="E22" s="4"/>
      <c r="F22" s="5"/>
    </row>
    <row r="23" spans="2:9">
      <c r="C23" s="6"/>
      <c r="D23" s="7"/>
      <c r="E23" s="7"/>
      <c r="F23" s="8">
        <v>1</v>
      </c>
    </row>
    <row r="24" spans="2:9">
      <c r="C24" s="6" t="s">
        <v>15</v>
      </c>
      <c r="D24" s="7">
        <f>'ค่าถ่วงน้ำหนัก (แยก)'!C12</f>
        <v>3</v>
      </c>
      <c r="E24" s="7">
        <f>'ค่าถ่วงน้ำหนัก (แยก)'!C22</f>
        <v>10</v>
      </c>
      <c r="F24" s="9">
        <f>F$23*$E24*$D24</f>
        <v>30</v>
      </c>
    </row>
    <row r="25" spans="2:9">
      <c r="C25" s="6" t="s">
        <v>16</v>
      </c>
      <c r="D25" s="7">
        <f>'ค่าถ่วงน้ำหนัก (แยก)'!C13</f>
        <v>2</v>
      </c>
      <c r="E25" s="7">
        <f>'ค่าถ่วงน้ำหนัก (แยก)'!C22</f>
        <v>10</v>
      </c>
      <c r="F25" s="9">
        <f>F$23*$E25*$D25</f>
        <v>20</v>
      </c>
    </row>
    <row r="26" spans="2:9" ht="19.5" thickBot="1">
      <c r="C26" s="10" t="s">
        <v>14</v>
      </c>
      <c r="D26" s="11">
        <f>'ค่าถ่วงน้ำหนัก (แยก)'!C14</f>
        <v>1</v>
      </c>
      <c r="E26" s="11">
        <f>'ค่าถ่วงน้ำหนัก (แยก)'!C22</f>
        <v>10</v>
      </c>
      <c r="F26" s="12">
        <f>F$23*$E26*$D26</f>
        <v>10</v>
      </c>
    </row>
    <row r="27" spans="2:9" ht="19.5" thickBot="1">
      <c r="F27" s="2"/>
    </row>
    <row r="28" spans="2:9">
      <c r="C28" s="3" t="s">
        <v>13</v>
      </c>
      <c r="D28" s="4"/>
      <c r="E28" s="4"/>
      <c r="F28" s="5"/>
    </row>
    <row r="29" spans="2:9">
      <c r="C29" s="6"/>
      <c r="D29" s="7"/>
      <c r="E29" s="7"/>
      <c r="F29" s="8">
        <v>1</v>
      </c>
    </row>
    <row r="30" spans="2:9">
      <c r="C30" s="6" t="s">
        <v>17</v>
      </c>
      <c r="D30" s="7">
        <f>'ค่าถ่วงน้ำหนัก (แยก)'!C15</f>
        <v>3</v>
      </c>
      <c r="E30" s="7">
        <f>'ค่าถ่วงน้ำหนัก (แยก)'!C22</f>
        <v>10</v>
      </c>
      <c r="F30" s="9">
        <f>F$29*$E30*$D30</f>
        <v>30</v>
      </c>
    </row>
    <row r="31" spans="2:9" ht="19.5" thickBot="1">
      <c r="C31" s="10" t="s">
        <v>18</v>
      </c>
      <c r="D31" s="11">
        <f>'ค่าถ่วงน้ำหนัก (แยก)'!C16</f>
        <v>2</v>
      </c>
      <c r="E31" s="11">
        <f>'ค่าถ่วงน้ำหนัก (แยก)'!C22</f>
        <v>10</v>
      </c>
      <c r="F31" s="12">
        <f>F$29*$E31*$D31</f>
        <v>20</v>
      </c>
    </row>
    <row r="33" spans="3:3">
      <c r="C33" s="1" t="s">
        <v>23</v>
      </c>
    </row>
  </sheetData>
  <sheetProtection password="CC71" sheet="1" objects="1" scenarios="1"/>
  <mergeCells count="5">
    <mergeCell ref="B5:B8"/>
    <mergeCell ref="B9:B12"/>
    <mergeCell ref="B13:B16"/>
    <mergeCell ref="B17:B20"/>
    <mergeCell ref="B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ข้อแนะนำ</vt:lpstr>
      <vt:lpstr>ตารางบันทึกผลงานรายบุคคล</vt:lpstr>
      <vt:lpstr>ค่าถ่วงน้ำหนัก (แยก)</vt:lpstr>
      <vt:lpstr>ผลคูณค่าถ่วงน้ำหนัก</vt:lpstr>
      <vt:lpstr>ระดับ</vt:lpstr>
      <vt:lpstr>ระดับ2</vt:lpstr>
      <vt:lpstr>รางวัล</vt:lpstr>
      <vt:lpstr>หมวด</vt:lpstr>
    </vt:vector>
  </TitlesOfParts>
  <Company>Khon Kaen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tree_e_o@hotmail.com</dc:creator>
  <cp:lastModifiedBy>Wattanapong</cp:lastModifiedBy>
  <cp:lastPrinted>2017-06-30T08:48:09Z</cp:lastPrinted>
  <dcterms:created xsi:type="dcterms:W3CDTF">2017-06-29T09:48:17Z</dcterms:created>
  <dcterms:modified xsi:type="dcterms:W3CDTF">2017-07-07T09:16:56Z</dcterms:modified>
</cp:coreProperties>
</file>